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ats01.sharepoint.com/sites/Glats.int/Shared Documents/20_for School/04_Book/注文・発注/【原本】発注依頼書Glats_GLG1/"/>
    </mc:Choice>
  </mc:AlternateContent>
  <xr:revisionPtr revIDLastSave="0" documentId="8_{AEF6E6F2-B80C-4500-866B-7656FDE8E52B}" xr6:coauthVersionLast="47" xr6:coauthVersionMax="47" xr10:uidLastSave="{00000000-0000-0000-0000-000000000000}"/>
  <bookViews>
    <workbookView xWindow="3240" yWindow="620" windowWidth="22000" windowHeight="16240" xr2:uid="{00000000-000D-0000-FFFF-FFFF00000000}"/>
  </bookViews>
  <sheets>
    <sheet name="注文フォーム" sheetId="3" r:id="rId1"/>
    <sheet name="GLGフォーム" sheetId="4" state="hidden" r:id="rId2"/>
    <sheet name="転機用シート" sheetId="6" state="hidden" r:id="rId3"/>
    <sheet name="select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3" l="1"/>
  <c r="X32" i="3"/>
  <c r="X31" i="3"/>
  <c r="X30" i="3"/>
  <c r="X29" i="3"/>
  <c r="X28" i="3"/>
  <c r="X27" i="3"/>
  <c r="X26" i="3"/>
  <c r="V27" i="3"/>
  <c r="V28" i="3"/>
  <c r="G15" i="6" s="1"/>
  <c r="V29" i="3"/>
  <c r="L5" i="4" s="1"/>
  <c r="V30" i="3"/>
  <c r="J17" i="6" s="1"/>
  <c r="V31" i="3"/>
  <c r="V32" i="3"/>
  <c r="E19" i="6" s="1"/>
  <c r="V33" i="3"/>
  <c r="N20" i="6" s="1"/>
  <c r="L4" i="4"/>
  <c r="L6" i="4"/>
  <c r="L7" i="4"/>
  <c r="L8" i="4"/>
  <c r="L9" i="4"/>
  <c r="V26" i="3"/>
  <c r="P13" i="6" s="1"/>
  <c r="D15" i="3"/>
  <c r="D16" i="3"/>
  <c r="D17" i="3"/>
  <c r="D18" i="3"/>
  <c r="Q4" i="6"/>
  <c r="Q5" i="6"/>
  <c r="Q6" i="6"/>
  <c r="Q7" i="6"/>
  <c r="Q8" i="6"/>
  <c r="Q9" i="6"/>
  <c r="Q10" i="6"/>
  <c r="Q3" i="6"/>
  <c r="M16" i="6"/>
  <c r="L16" i="6"/>
  <c r="L17" i="6"/>
  <c r="B17" i="6"/>
  <c r="D17" i="6"/>
  <c r="A16" i="6"/>
  <c r="I9" i="6"/>
  <c r="I8" i="6"/>
  <c r="I7" i="6"/>
  <c r="I6" i="6"/>
  <c r="H9" i="6"/>
  <c r="H8" i="6"/>
  <c r="H7" i="6"/>
  <c r="H6" i="6"/>
  <c r="G10" i="6"/>
  <c r="G9" i="6"/>
  <c r="G8" i="6"/>
  <c r="G7" i="6"/>
  <c r="G6" i="6"/>
  <c r="F9" i="6"/>
  <c r="F8" i="6"/>
  <c r="F7" i="6"/>
  <c r="F6" i="6"/>
  <c r="E9" i="6"/>
  <c r="E8" i="6"/>
  <c r="E7" i="6"/>
  <c r="E6" i="6"/>
  <c r="D9" i="6"/>
  <c r="D8" i="6"/>
  <c r="D7" i="6"/>
  <c r="D6" i="6"/>
  <c r="C9" i="6"/>
  <c r="C8" i="6"/>
  <c r="C7" i="6"/>
  <c r="C6" i="6"/>
  <c r="B10" i="6"/>
  <c r="B9" i="6"/>
  <c r="B8" i="6"/>
  <c r="B7" i="6"/>
  <c r="B6" i="6"/>
  <c r="B5" i="6"/>
  <c r="B4" i="6"/>
  <c r="A3" i="6"/>
  <c r="A4" i="6" s="1"/>
  <c r="A5" i="6" s="1"/>
  <c r="L4" i="6"/>
  <c r="L5" i="6"/>
  <c r="L6" i="6"/>
  <c r="L7" i="6"/>
  <c r="L8" i="6"/>
  <c r="L9" i="6"/>
  <c r="L10" i="6"/>
  <c r="L3" i="6"/>
  <c r="R10" i="6"/>
  <c r="M10" i="6"/>
  <c r="K10" i="6"/>
  <c r="R9" i="6"/>
  <c r="P9" i="6"/>
  <c r="P10" i="6" s="1"/>
  <c r="O9" i="6"/>
  <c r="O10" i="6" s="1"/>
  <c r="N9" i="6"/>
  <c r="N10" i="6" s="1"/>
  <c r="M9" i="6"/>
  <c r="K9" i="6"/>
  <c r="A9" i="6"/>
  <c r="A10" i="6" s="1"/>
  <c r="R8" i="6"/>
  <c r="P8" i="6"/>
  <c r="O8" i="6"/>
  <c r="N8" i="6"/>
  <c r="M8" i="6"/>
  <c r="K8" i="6"/>
  <c r="A8" i="6"/>
  <c r="R7" i="6"/>
  <c r="P7" i="6"/>
  <c r="O7" i="6"/>
  <c r="N7" i="6"/>
  <c r="M7" i="6"/>
  <c r="K7" i="6"/>
  <c r="A7" i="6"/>
  <c r="R6" i="6"/>
  <c r="P6" i="6"/>
  <c r="O6" i="6"/>
  <c r="N6" i="6"/>
  <c r="M6" i="6"/>
  <c r="K6" i="6"/>
  <c r="A6" i="6"/>
  <c r="R5" i="6"/>
  <c r="O5" i="6"/>
  <c r="N5" i="6"/>
  <c r="M5" i="6"/>
  <c r="K5" i="6"/>
  <c r="R4" i="6"/>
  <c r="P4" i="6"/>
  <c r="P5" i="6" s="1"/>
  <c r="O4" i="6"/>
  <c r="N4" i="6"/>
  <c r="M4" i="6"/>
  <c r="K4" i="6"/>
  <c r="R3" i="6"/>
  <c r="K3" i="6"/>
  <c r="P15" i="6"/>
  <c r="D16" i="6"/>
  <c r="N17" i="6"/>
  <c r="P18" i="6"/>
  <c r="S19" i="6"/>
  <c r="Q27" i="3"/>
  <c r="S4" i="6" s="1"/>
  <c r="Q28" i="3"/>
  <c r="J5" i="6" s="1"/>
  <c r="Q29" i="3"/>
  <c r="S6" i="6" s="1"/>
  <c r="Q30" i="3"/>
  <c r="J7" i="6" s="1"/>
  <c r="Q31" i="3"/>
  <c r="S8" i="6" s="1"/>
  <c r="Q32" i="3"/>
  <c r="S9" i="6" s="1"/>
  <c r="Q33" i="3"/>
  <c r="J10" i="6" s="1"/>
  <c r="Q26" i="3"/>
  <c r="J3" i="6" s="1"/>
  <c r="K16" i="6" l="1"/>
  <c r="A17" i="6"/>
  <c r="O17" i="6"/>
  <c r="C16" i="6"/>
  <c r="N16" i="6"/>
  <c r="B16" i="6"/>
  <c r="K15" i="6"/>
  <c r="J8" i="6"/>
  <c r="J6" i="6"/>
  <c r="M20" i="6"/>
  <c r="S20" i="6"/>
  <c r="J20" i="6"/>
  <c r="F19" i="6"/>
  <c r="M14" i="6"/>
  <c r="N14" i="6"/>
  <c r="L3" i="4"/>
  <c r="J4" i="6"/>
  <c r="J14" i="6" s="1"/>
  <c r="L2" i="4"/>
  <c r="S18" i="6"/>
  <c r="K14" i="6"/>
  <c r="A15" i="6"/>
  <c r="D19" i="6"/>
  <c r="C18" i="6"/>
  <c r="I16" i="6"/>
  <c r="K13" i="6"/>
  <c r="J16" i="6"/>
  <c r="L15" i="6"/>
  <c r="O14" i="6"/>
  <c r="O16" i="6"/>
  <c r="Q17" i="6"/>
  <c r="M19" i="6"/>
  <c r="O20" i="6"/>
  <c r="S16" i="6"/>
  <c r="R18" i="6"/>
  <c r="A14" i="6"/>
  <c r="C19" i="6"/>
  <c r="I17" i="6"/>
  <c r="H16" i="6"/>
  <c r="K19" i="6"/>
  <c r="J15" i="6"/>
  <c r="L14" i="6"/>
  <c r="P14" i="6"/>
  <c r="P16" i="6"/>
  <c r="R17" i="6"/>
  <c r="N19" i="6"/>
  <c r="P20" i="6"/>
  <c r="S15" i="6"/>
  <c r="C17" i="6"/>
  <c r="P17" i="6"/>
  <c r="A13" i="6"/>
  <c r="G20" i="6"/>
  <c r="I18" i="6"/>
  <c r="H17" i="6"/>
  <c r="G16" i="6"/>
  <c r="B13" i="6"/>
  <c r="J19" i="6"/>
  <c r="L13" i="6"/>
  <c r="M13" i="6"/>
  <c r="M15" i="6"/>
  <c r="Q16" i="6"/>
  <c r="M18" i="6"/>
  <c r="O19" i="6"/>
  <c r="Q13" i="6"/>
  <c r="S13" i="6"/>
  <c r="S14" i="6" s="1"/>
  <c r="J13" i="6"/>
  <c r="B14" i="6"/>
  <c r="A20" i="6"/>
  <c r="I19" i="6"/>
  <c r="H18" i="6"/>
  <c r="G17" i="6"/>
  <c r="F16" i="6"/>
  <c r="B20" i="6"/>
  <c r="K18" i="6"/>
  <c r="L20" i="6"/>
  <c r="N13" i="6"/>
  <c r="N15" i="6"/>
  <c r="R16" i="6"/>
  <c r="N18" i="6"/>
  <c r="P19" i="6"/>
  <c r="E18" i="6"/>
  <c r="D18" i="6"/>
  <c r="S17" i="6"/>
  <c r="K20" i="6"/>
  <c r="B15" i="6"/>
  <c r="A19" i="6"/>
  <c r="H19" i="6"/>
  <c r="G18" i="6"/>
  <c r="F17" i="6"/>
  <c r="E16" i="6"/>
  <c r="B19" i="6"/>
  <c r="J18" i="6"/>
  <c r="L19" i="6"/>
  <c r="O13" i="6"/>
  <c r="O15" i="6"/>
  <c r="M17" i="6"/>
  <c r="O18" i="6"/>
  <c r="Q19" i="6"/>
  <c r="Q18" i="6"/>
  <c r="R15" i="6"/>
  <c r="A18" i="6"/>
  <c r="G19" i="6"/>
  <c r="F18" i="6"/>
  <c r="E17" i="6"/>
  <c r="B18" i="6"/>
  <c r="K17" i="6"/>
  <c r="L18" i="6"/>
  <c r="R19" i="6"/>
  <c r="S7" i="6"/>
  <c r="J9" i="6"/>
  <c r="S5" i="6"/>
  <c r="S10" i="6"/>
  <c r="R20" i="6"/>
  <c r="R13" i="6"/>
  <c r="R14" i="6"/>
  <c r="Q20" i="6"/>
  <c r="Q15" i="6"/>
  <c r="Q14" i="6"/>
  <c r="R4" i="4"/>
  <c r="R5" i="4"/>
  <c r="R6" i="4"/>
  <c r="R7" i="4"/>
  <c r="R8" i="4"/>
  <c r="R9" i="4"/>
  <c r="R3" i="4"/>
  <c r="D22" i="3"/>
  <c r="N19" i="3"/>
  <c r="G19" i="3"/>
  <c r="G20" i="3"/>
  <c r="G21" i="3"/>
  <c r="G3" i="6" l="1"/>
  <c r="F3" i="6"/>
  <c r="E3" i="6"/>
  <c r="D3" i="6"/>
  <c r="C3" i="6"/>
  <c r="I3" i="6"/>
  <c r="H3" i="6"/>
  <c r="V37" i="3"/>
  <c r="A2" i="4"/>
  <c r="A3" i="4" s="1"/>
  <c r="A4" i="4" s="1"/>
  <c r="A5" i="4" s="1"/>
  <c r="A6" i="4" s="1"/>
  <c r="A7" i="4" s="1"/>
  <c r="A8" i="4" s="1"/>
  <c r="A9" i="4" s="1"/>
  <c r="J7" i="4"/>
  <c r="R2" i="4"/>
  <c r="A36" i="3" a="1"/>
  <c r="A36" i="3" s="1"/>
  <c r="M8" i="4"/>
  <c r="M9" i="4" s="1"/>
  <c r="P3" i="4"/>
  <c r="P4" i="4" s="1"/>
  <c r="P5" i="4" s="1"/>
  <c r="P6" i="4" s="1"/>
  <c r="P7" i="4" s="1"/>
  <c r="P8" i="4" s="1"/>
  <c r="P9" i="4" s="1"/>
  <c r="O3" i="4"/>
  <c r="O4" i="4" s="1"/>
  <c r="O5" i="4" s="1"/>
  <c r="O6" i="4" s="1"/>
  <c r="O7" i="4" s="1"/>
  <c r="O8" i="4" s="1"/>
  <c r="O9" i="4" s="1"/>
  <c r="N3" i="4"/>
  <c r="N4" i="4" s="1"/>
  <c r="N5" i="4" s="1"/>
  <c r="N6" i="4" s="1"/>
  <c r="N7" i="4" s="1"/>
  <c r="N8" i="4" s="1"/>
  <c r="N9" i="4" s="1"/>
  <c r="M3" i="4"/>
  <c r="M4" i="4" s="1"/>
  <c r="M5" i="4" s="1"/>
  <c r="M6" i="4" s="1"/>
  <c r="M7" i="4" s="1"/>
  <c r="K4" i="4"/>
  <c r="K5" i="4"/>
  <c r="K6" i="4"/>
  <c r="K7" i="4"/>
  <c r="K8" i="4"/>
  <c r="K9" i="4"/>
  <c r="B9" i="4"/>
  <c r="B8" i="4"/>
  <c r="B7" i="4"/>
  <c r="B6" i="4"/>
  <c r="B5" i="4"/>
  <c r="B4" i="4"/>
  <c r="B3" i="4"/>
  <c r="K3" i="4"/>
  <c r="J3" i="4"/>
  <c r="J4" i="4"/>
  <c r="J5" i="4"/>
  <c r="J6" i="4"/>
  <c r="J8" i="4"/>
  <c r="J9" i="4"/>
  <c r="G2" i="4"/>
  <c r="F2" i="4"/>
  <c r="E2" i="4"/>
  <c r="D2" i="4"/>
  <c r="C2" i="4"/>
  <c r="I2" i="4"/>
  <c r="I3" i="4" s="1"/>
  <c r="H2" i="4"/>
  <c r="G5" i="6" l="1"/>
  <c r="G4" i="6"/>
  <c r="G14" i="6"/>
  <c r="G13" i="6"/>
  <c r="D13" i="6"/>
  <c r="D5" i="6"/>
  <c r="D14" i="6"/>
  <c r="D20" i="6"/>
  <c r="D4" i="6"/>
  <c r="D10" i="6"/>
  <c r="D15" i="6"/>
  <c r="E14" i="6"/>
  <c r="E5" i="6"/>
  <c r="E4" i="6"/>
  <c r="E15" i="6"/>
  <c r="E20" i="6"/>
  <c r="E13" i="6"/>
  <c r="E10" i="6"/>
  <c r="F14" i="6"/>
  <c r="F5" i="6"/>
  <c r="F10" i="6"/>
  <c r="F4" i="6"/>
  <c r="F13" i="6"/>
  <c r="F15" i="6"/>
  <c r="F20" i="6"/>
  <c r="C14" i="6"/>
  <c r="C5" i="6"/>
  <c r="C13" i="6"/>
  <c r="C10" i="6"/>
  <c r="C15" i="6"/>
  <c r="C4" i="6"/>
  <c r="C20" i="6"/>
  <c r="H15" i="6"/>
  <c r="H14" i="6"/>
  <c r="H5" i="6"/>
  <c r="H13" i="6"/>
  <c r="H4" i="6"/>
  <c r="H20" i="6"/>
  <c r="H10" i="6"/>
  <c r="I14" i="6"/>
  <c r="I13" i="6"/>
  <c r="I15" i="6"/>
  <c r="I5" i="6"/>
  <c r="I4" i="6"/>
  <c r="I20" i="6"/>
  <c r="I10" i="6"/>
  <c r="X37" i="3"/>
  <c r="Q2" i="4"/>
  <c r="K2" i="4"/>
  <c r="J2" i="4"/>
  <c r="I4" i="4"/>
  <c r="I5" i="4" s="1"/>
  <c r="I6" i="4" s="1"/>
  <c r="I7" i="4" s="1"/>
  <c r="I8" i="4" s="1"/>
  <c r="I9" i="4" s="1"/>
  <c r="H3" i="4"/>
  <c r="H4" i="4" s="1"/>
  <c r="H5" i="4" s="1"/>
  <c r="H6" i="4" s="1"/>
  <c r="H7" i="4" s="1"/>
  <c r="H8" i="4" s="1"/>
  <c r="H9" i="4" s="1"/>
  <c r="G3" i="4"/>
  <c r="G4" i="4" s="1"/>
  <c r="G5" i="4" s="1"/>
  <c r="G6" i="4" s="1"/>
  <c r="G7" i="4" s="1"/>
  <c r="G8" i="4" s="1"/>
  <c r="G9" i="4" s="1"/>
  <c r="F3" i="4"/>
  <c r="F4" i="4" s="1"/>
  <c r="F5" i="4" s="1"/>
  <c r="F6" i="4" s="1"/>
  <c r="F7" i="4" s="1"/>
  <c r="F8" i="4" s="1"/>
  <c r="F9" i="4" s="1"/>
  <c r="E3" i="4"/>
  <c r="E4" i="4" s="1"/>
  <c r="E5" i="4" s="1"/>
  <c r="E6" i="4" s="1"/>
  <c r="E7" i="4" s="1"/>
  <c r="E8" i="4" s="1"/>
  <c r="E9" i="4" s="1"/>
  <c r="C3" i="4"/>
  <c r="C4" i="4" s="1"/>
  <c r="D3" i="4"/>
  <c r="D4" i="4" s="1"/>
  <c r="D5" i="4" s="1"/>
  <c r="D6" i="4" s="1"/>
  <c r="D7" i="4" s="1"/>
  <c r="D8" i="4" s="1"/>
  <c r="D9" i="4" s="1"/>
  <c r="C5" i="4" l="1"/>
  <c r="C6" i="4" s="1"/>
  <c r="C7" i="4" s="1"/>
  <c r="C8" i="4" s="1"/>
  <c r="C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<sst xmlns="http://schemas.openxmlformats.org/spreadsheetml/2006/main" count="181" uniqueCount="106">
  <si>
    <r>
      <t>　</t>
    </r>
    <r>
      <rPr>
        <b/>
        <sz val="11"/>
        <color rgb="FF000000"/>
        <rFont val="メイリオ"/>
        <family val="3"/>
        <charset val="128"/>
      </rPr>
      <t>株式会社Glats　　学研オンライン英会話 for School 
　　　　　　　　　　</t>
    </r>
    <r>
      <rPr>
        <b/>
        <sz val="20"/>
        <color rgb="FF000000"/>
        <rFont val="メイリオ"/>
        <family val="3"/>
        <charset val="128"/>
      </rPr>
      <t>書籍ご注文書</t>
    </r>
    <r>
      <rPr>
        <b/>
        <sz val="16"/>
        <color rgb="FF000000"/>
        <rFont val="メイリオ"/>
        <family val="3"/>
        <charset val="128"/>
      </rPr>
      <t xml:space="preserve">
　　</t>
    </r>
    <r>
      <rPr>
        <b/>
        <sz val="10"/>
        <color rgb="FF000000"/>
        <rFont val="メイリオ"/>
        <family val="3"/>
        <charset val="128"/>
      </rPr>
      <t>（ロジカルスピーキングシリーズ/3 STEP スピーキングドリル）</t>
    </r>
    <rPh sb="1" eb="3">
      <t>カブシキ</t>
    </rPh>
    <rPh sb="3" eb="5">
      <t>カイシャ</t>
    </rPh>
    <phoneticPr fontId="4"/>
  </si>
  <si>
    <t>申請日</t>
  </si>
  <si>
    <t>年</t>
  </si>
  <si>
    <t>月</t>
  </si>
  <si>
    <t>日</t>
  </si>
  <si>
    <t>＜ご提出はこちらから＞</t>
    <phoneticPr fontId="4"/>
  </si>
  <si>
    <t>注文番号</t>
  </si>
  <si>
    <t>１. 注文者情報（請求先）</t>
    <phoneticPr fontId="4"/>
  </si>
  <si>
    <t>フリガナ</t>
  </si>
  <si>
    <t>学校名</t>
  </si>
  <si>
    <t>担当者名</t>
  </si>
  <si>
    <t>所在地</t>
  </si>
  <si>
    <t>郵便番号〒</t>
    <rPh sb="0" eb="4">
      <t>ユウビンバンゴウ</t>
    </rPh>
    <phoneticPr fontId="4"/>
  </si>
  <si>
    <t>都道府県</t>
    <rPh sb="0" eb="4">
      <t>トドウフケン</t>
    </rPh>
    <phoneticPr fontId="4"/>
  </si>
  <si>
    <t>住所１</t>
    <rPh sb="0" eb="2">
      <t>ジュウショ</t>
    </rPh>
    <phoneticPr fontId="4"/>
  </si>
  <si>
    <t>住所２</t>
    <rPh sb="0" eb="2">
      <t>ジュウショ</t>
    </rPh>
    <phoneticPr fontId="4"/>
  </si>
  <si>
    <t>電話番号</t>
  </si>
  <si>
    <t>納品日</t>
  </si>
  <si>
    <t>※1週間程度でお届けとなります。発送は最短でご用意いたしますので、1週間以上先で納品希望日にご指定がある場合はご記入ください。在庫や配達状況により遅れる場合もございますので、ご了承ください。</t>
    <rPh sb="88" eb="90">
      <t>リョウショウ</t>
    </rPh>
    <phoneticPr fontId="4"/>
  </si>
  <si>
    <t>２. 発送先（書籍納品先が上記注文者と異なる場合はご記入ください）</t>
    <rPh sb="7" eb="9">
      <t>ショセキ</t>
    </rPh>
    <rPh sb="26" eb="28">
      <t>キニュウ</t>
    </rPh>
    <phoneticPr fontId="4"/>
  </si>
  <si>
    <t>３. ご注文内容</t>
  </si>
  <si>
    <t>明細番号</t>
  </si>
  <si>
    <t>書籍名</t>
  </si>
  <si>
    <t>学年</t>
  </si>
  <si>
    <t>品目コード</t>
  </si>
  <si>
    <t>注文部数</t>
  </si>
  <si>
    <t>献本部数</t>
    <rPh sb="0" eb="2">
      <t>ケンポン</t>
    </rPh>
    <phoneticPr fontId="4"/>
  </si>
  <si>
    <t>税込価格</t>
    <rPh sb="0" eb="2">
      <t>ゼイコミ</t>
    </rPh>
    <rPh sb="2" eb="4">
      <t>カカク</t>
    </rPh>
    <phoneticPr fontId="4"/>
  </si>
  <si>
    <t>※教員用の見本教材は、ご購入30冊につき1冊の提供となります。(見本教材の上限は10冊)</t>
    <rPh sb="34" eb="36">
      <t xml:space="preserve">キョウザイノ </t>
    </rPh>
    <rPh sb="37" eb="39">
      <t xml:space="preserve">ジョウゲンハ </t>
    </rPh>
    <phoneticPr fontId="4"/>
  </si>
  <si>
    <t>※『3 STEPスピーキングドリル』の別冊解答集は本冊と同数のお届けとなります。</t>
    <phoneticPr fontId="4"/>
  </si>
  <si>
    <t>合計</t>
  </si>
  <si>
    <t>部数</t>
    <rPh sb="0" eb="2">
      <t>ブスウ</t>
    </rPh>
    <phoneticPr fontId="4"/>
  </si>
  <si>
    <t>税込金額</t>
    <rPh sb="0" eb="4">
      <t>ゼイコミキンガク</t>
    </rPh>
    <phoneticPr fontId="4"/>
  </si>
  <si>
    <t>※上記金額の消費税率は10％です。</t>
  </si>
  <si>
    <t>４. その他、伝達事項等がございましたら備考欄にご記入ください。</t>
    <rPh sb="5" eb="6">
      <t>タ</t>
    </rPh>
    <rPh sb="7" eb="9">
      <t>デンタツ</t>
    </rPh>
    <rPh sb="9" eb="11">
      <t>ジコウ</t>
    </rPh>
    <rPh sb="11" eb="12">
      <t>トウ</t>
    </rPh>
    <rPh sb="20" eb="23">
      <t>ビコウラン</t>
    </rPh>
    <rPh sb="25" eb="27">
      <t>キニュウ</t>
    </rPh>
    <phoneticPr fontId="4"/>
  </si>
  <si>
    <t>備考（通信欄）</t>
    <rPh sb="3" eb="6">
      <t>ツウシンラン</t>
    </rPh>
    <phoneticPr fontId="4"/>
  </si>
  <si>
    <t>出荷指示
(弊社使用欄)</t>
  </si>
  <si>
    <t>●本商品は書店でのお取扱いは行っておりません。学研オンライン英会話 for Schoolの書籍注文用フォームよりお申し込みください。
●納品後の返本はご遠慮いただけますよう、お願い致します。
●お支払いは、納品日より60日以内にお願いします。
●指定金融機関の休業日に該当する場合は翌営業日とします。指定金融機関口座への振込手数料は、ご注文者の負担とします。</t>
    <rPh sb="45" eb="47">
      <t>ショセキ</t>
    </rPh>
    <rPh sb="47" eb="49">
      <t>チュウモン</t>
    </rPh>
    <rPh sb="49" eb="50">
      <t>ヨウ</t>
    </rPh>
    <rPh sb="168" eb="171">
      <t>チュウモンシャ</t>
    </rPh>
    <phoneticPr fontId="4"/>
  </si>
  <si>
    <t xml:space="preserve">240201-1 </t>
    <phoneticPr fontId="4"/>
  </si>
  <si>
    <t>受注番号</t>
    <rPh sb="0" eb="4">
      <t>ジュチュウバンゴウ</t>
    </rPh>
    <phoneticPr fontId="4"/>
  </si>
  <si>
    <t>明細</t>
    <rPh sb="0" eb="2">
      <t>メイサイ</t>
    </rPh>
    <phoneticPr fontId="4"/>
  </si>
  <si>
    <t>郵便番号</t>
  </si>
  <si>
    <t>都道府県</t>
    <rPh sb="0" eb="3">
      <t>トドウフケン</t>
    </rPh>
    <phoneticPr fontId="7"/>
  </si>
  <si>
    <t>住所1</t>
    <rPh sb="0" eb="1">
      <t>ジュウショ</t>
    </rPh>
    <phoneticPr fontId="7"/>
  </si>
  <si>
    <t>住所2</t>
    <rPh sb="0" eb="1">
      <t>ジュウショ</t>
    </rPh>
    <phoneticPr fontId="7"/>
  </si>
  <si>
    <t>学校名</t>
    <rPh sb="0" eb="3">
      <t>ガッコウメイ</t>
    </rPh>
    <phoneticPr fontId="7"/>
  </si>
  <si>
    <t>宛名</t>
    <rPh sb="0" eb="2">
      <t>アテナ</t>
    </rPh>
    <phoneticPr fontId="7"/>
  </si>
  <si>
    <t>品目コード</t>
    <rPh sb="0" eb="2">
      <t>ヒンモク</t>
    </rPh>
    <phoneticPr fontId="4"/>
  </si>
  <si>
    <t>品目名</t>
    <rPh sb="0" eb="3">
      <t>ヒンモクメイ</t>
    </rPh>
    <phoneticPr fontId="4"/>
  </si>
  <si>
    <t>部数</t>
    <rPh sb="0" eb="2">
      <t>ブスウ</t>
    </rPh>
    <phoneticPr fontId="7"/>
  </si>
  <si>
    <t>荷送人郵便番号</t>
    <rPh sb="0" eb="3">
      <t>ニオクリニン</t>
    </rPh>
    <rPh sb="3" eb="7">
      <t>ユウビンバンゴウ</t>
    </rPh>
    <phoneticPr fontId="7"/>
  </si>
  <si>
    <t>荷送人住所</t>
    <rPh sb="0" eb="3">
      <t>ニオクリニン</t>
    </rPh>
    <rPh sb="3" eb="5">
      <t>ジュウショ</t>
    </rPh>
    <phoneticPr fontId="7"/>
  </si>
  <si>
    <t>荷送人電話番号</t>
    <rPh sb="0" eb="3">
      <t>ニオクリニン</t>
    </rPh>
    <rPh sb="3" eb="5">
      <t>デンワ</t>
    </rPh>
    <rPh sb="5" eb="7">
      <t>バンゴウ</t>
    </rPh>
    <phoneticPr fontId="7"/>
  </si>
  <si>
    <t>荷送人名</t>
    <rPh sb="0" eb="3">
      <t>ニオクリニン</t>
    </rPh>
    <rPh sb="3" eb="4">
      <t>メイ</t>
    </rPh>
    <phoneticPr fontId="7"/>
  </si>
  <si>
    <t>作業備考欄</t>
    <rPh sb="0" eb="2">
      <t>サギョウ</t>
    </rPh>
    <rPh sb="2" eb="4">
      <t>ビコウ</t>
    </rPh>
    <rPh sb="4" eb="5">
      <t>ラン</t>
    </rPh>
    <phoneticPr fontId="7"/>
  </si>
  <si>
    <t>希望納品日</t>
  </si>
  <si>
    <t>注文区分</t>
    <rPh sb="0" eb="4">
      <t xml:space="preserve">チュウモンクブン </t>
    </rPh>
    <phoneticPr fontId="4"/>
  </si>
  <si>
    <t>141-8416</t>
    <phoneticPr fontId="4"/>
  </si>
  <si>
    <t>東京都品川区西五反田2-11-8</t>
    <phoneticPr fontId="4"/>
  </si>
  <si>
    <t>03-6431-1573</t>
    <phoneticPr fontId="4"/>
  </si>
  <si>
    <t>株式会社Glats</t>
    <rPh sb="0" eb="4">
      <t>カブシキガイシャ</t>
    </rPh>
    <phoneticPr fontId="4"/>
  </si>
  <si>
    <t>購入</t>
    <rPh sb="0" eb="2">
      <t>コウニュウ</t>
    </rPh>
    <phoneticPr fontId="4"/>
  </si>
  <si>
    <t>献本</t>
    <rPh sb="0" eb="2">
      <t>ケンポン</t>
    </rPh>
    <phoneticPr fontId="4"/>
  </si>
  <si>
    <t>注文区分</t>
  </si>
  <si>
    <t>価格</t>
  </si>
  <si>
    <t>購入</t>
  </si>
  <si>
    <t>ロジカルスピーキング スタンダード</t>
  </si>
  <si>
    <t>01</t>
  </si>
  <si>
    <t>献本</t>
  </si>
  <si>
    <t>ロジカルスピーキング アドバンスト</t>
  </si>
  <si>
    <t>02</t>
  </si>
  <si>
    <t>ロジカルスピーキング社会課題編　スタンダード</t>
  </si>
  <si>
    <t>03</t>
  </si>
  <si>
    <t>ロジカルスピーキング社会課題編　アドバンスト</t>
  </si>
  <si>
    <t>04</t>
  </si>
  <si>
    <t>3 STEPスピーキングドリル BOOK 1（本冊）</t>
    <phoneticPr fontId="15" type="noConversion"/>
  </si>
  <si>
    <t>05</t>
  </si>
  <si>
    <t>3 STEPスピーキングドリル BOOK 1（別冊解答集）</t>
    <phoneticPr fontId="15" type="noConversion"/>
  </si>
  <si>
    <t>06</t>
  </si>
  <si>
    <t>3 STEPスピーキングドリル BOOK 2（本冊）</t>
    <phoneticPr fontId="15" type="noConversion"/>
  </si>
  <si>
    <t>07</t>
  </si>
  <si>
    <t>3 STEPスピーキングドリル BOOK 2（別冊解答集）</t>
    <phoneticPr fontId="15" type="noConversion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</si>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</sst>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7">
    <font>
      <sz val="11"/>
      <color theme="1"/>
      <name val="游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6"/>
      <color rgb="FF000000"/>
      <name val="メイリオ"/>
      <family val="3"/>
      <charset val="128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8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メイリオ"/>
      <family val="3"/>
      <charset val="128"/>
    </font>
    <font>
      <b/>
      <sz val="20"/>
      <color rgb="FF000000"/>
      <name val="メイリオ"/>
      <family val="3"/>
      <charset val="128"/>
    </font>
    <font>
      <sz val="10"/>
      <color theme="0" tint="-0.34998626667073579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CE4D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dashed">
        <color rgb="FF808080"/>
      </bottom>
      <diagonal/>
    </border>
    <border>
      <left/>
      <right style="thin">
        <color rgb="FF808080"/>
      </right>
      <top style="thin">
        <color rgb="FF808080"/>
      </top>
      <bottom style="dashed">
        <color rgb="FF808080"/>
      </bottom>
      <diagonal/>
    </border>
    <border>
      <left style="thin">
        <color rgb="FF808080"/>
      </left>
      <right/>
      <top style="thin">
        <color indexed="64"/>
      </top>
      <bottom style="dashed">
        <color rgb="FF808080"/>
      </bottom>
      <diagonal/>
    </border>
    <border>
      <left/>
      <right/>
      <top style="thin">
        <color indexed="64"/>
      </top>
      <bottom style="dashed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rgb="FF808080"/>
      </top>
      <bottom style="thin">
        <color rgb="FF808080"/>
      </bottom>
      <diagonal/>
    </border>
    <border>
      <left/>
      <right style="thin">
        <color rgb="FF808080"/>
      </right>
      <top style="dashed">
        <color rgb="FF808080"/>
      </top>
      <bottom style="thin">
        <color rgb="FF808080"/>
      </bottom>
      <diagonal/>
    </border>
    <border>
      <left style="thin">
        <color rgb="FF808080"/>
      </left>
      <right/>
      <top style="dashed">
        <color rgb="FF808080"/>
      </top>
      <bottom style="thin">
        <color indexed="64"/>
      </bottom>
      <diagonal/>
    </border>
    <border>
      <left/>
      <right/>
      <top style="dashed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ashed">
        <color rgb="FF808080"/>
      </bottom>
      <diagonal/>
    </border>
    <border>
      <left/>
      <right style="thin">
        <color rgb="FF808080"/>
      </right>
      <top style="medium">
        <color indexed="64"/>
      </top>
      <bottom style="dashed">
        <color rgb="FF808080"/>
      </bottom>
      <diagonal/>
    </border>
    <border>
      <left style="thin">
        <color rgb="FF808080"/>
      </left>
      <right/>
      <top style="medium">
        <color indexed="64"/>
      </top>
      <bottom style="dashed">
        <color rgb="FF808080"/>
      </bottom>
      <diagonal/>
    </border>
    <border>
      <left/>
      <right style="medium">
        <color indexed="64"/>
      </right>
      <top style="medium">
        <color indexed="64"/>
      </top>
      <bottom style="dashed">
        <color rgb="FF808080"/>
      </bottom>
      <diagonal/>
    </border>
    <border>
      <left/>
      <right style="medium">
        <color indexed="64"/>
      </right>
      <top style="dashed">
        <color rgb="FF80808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rgb="FF808080"/>
      </bottom>
      <diagonal/>
    </border>
    <border>
      <left/>
      <right style="medium">
        <color indexed="64"/>
      </right>
      <top style="dashed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/>
      <top style="dashed">
        <color rgb="FF808080"/>
      </top>
      <bottom/>
      <diagonal/>
    </border>
    <border>
      <left/>
      <right/>
      <top style="dashed">
        <color rgb="FF808080"/>
      </top>
      <bottom/>
      <diagonal/>
    </border>
    <border>
      <left style="thin">
        <color rgb="FF80808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 style="medium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rgb="FF808080"/>
      </bottom>
      <diagonal/>
    </border>
    <border>
      <left style="thin">
        <color indexed="64"/>
      </left>
      <right/>
      <top style="dashed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dashed">
        <color rgb="FF808080"/>
      </bottom>
      <diagonal/>
    </border>
    <border>
      <left style="thin">
        <color indexed="64"/>
      </left>
      <right/>
      <top style="thin">
        <color rgb="FF808080"/>
      </top>
      <bottom/>
      <diagonal/>
    </border>
    <border>
      <left style="thin">
        <color indexed="64"/>
      </left>
      <right/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0" borderId="0" xfId="2">
      <alignment vertical="center"/>
    </xf>
    <xf numFmtId="176" fontId="14" fillId="0" borderId="0" xfId="2" quotePrefix="1" applyNumberFormat="1">
      <alignment vertical="center"/>
    </xf>
    <xf numFmtId="0" fontId="3" fillId="3" borderId="33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12" fillId="0" borderId="30" xfId="0" applyFont="1" applyBorder="1" applyAlignment="1">
      <alignment horizontal="left" vertical="center"/>
    </xf>
    <xf numFmtId="0" fontId="12" fillId="0" borderId="30" xfId="0" applyFont="1" applyBorder="1">
      <alignment vertical="center"/>
    </xf>
    <xf numFmtId="38" fontId="12" fillId="0" borderId="30" xfId="0" applyNumberFormat="1" applyFont="1" applyBorder="1">
      <alignment vertical="center"/>
    </xf>
    <xf numFmtId="0" fontId="12" fillId="0" borderId="30" xfId="0" applyFont="1" applyBorder="1" applyAlignment="1">
      <alignment vertical="center" wrapText="1"/>
    </xf>
    <xf numFmtId="49" fontId="12" fillId="6" borderId="30" xfId="0" applyNumberFormat="1" applyFont="1" applyFill="1" applyBorder="1">
      <alignment vertical="center"/>
    </xf>
    <xf numFmtId="49" fontId="13" fillId="6" borderId="30" xfId="0" applyNumberFormat="1" applyFont="1" applyFill="1" applyBorder="1">
      <alignment vertical="center"/>
    </xf>
    <xf numFmtId="49" fontId="12" fillId="6" borderId="30" xfId="0" applyNumberFormat="1" applyFont="1" applyFill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5" fillId="2" borderId="36" xfId="0" applyFont="1" applyFill="1" applyBorder="1" applyProtection="1">
      <alignment vertical="center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7" borderId="0" xfId="0" applyFont="1" applyFill="1">
      <alignment vertical="center"/>
    </xf>
    <xf numFmtId="0" fontId="18" fillId="7" borderId="0" xfId="3" applyFill="1" applyAlignment="1">
      <alignment horizontal="left" vertical="top"/>
    </xf>
    <xf numFmtId="0" fontId="1" fillId="7" borderId="12" xfId="0" applyFont="1" applyFill="1" applyBorder="1">
      <alignment vertical="center"/>
    </xf>
    <xf numFmtId="0" fontId="1" fillId="7" borderId="0" xfId="0" applyFont="1" applyFill="1">
      <alignment vertical="center"/>
    </xf>
    <xf numFmtId="0" fontId="0" fillId="7" borderId="0" xfId="0" applyFill="1">
      <alignment vertical="center"/>
    </xf>
    <xf numFmtId="0" fontId="1" fillId="7" borderId="1" xfId="0" applyFont="1" applyFill="1" applyBorder="1">
      <alignment vertical="center"/>
    </xf>
    <xf numFmtId="0" fontId="3" fillId="7" borderId="0" xfId="0" applyFont="1" applyFill="1" applyAlignment="1"/>
    <xf numFmtId="0" fontId="0" fillId="7" borderId="0" xfId="0" applyFill="1" applyAlignment="1"/>
    <xf numFmtId="0" fontId="5" fillId="2" borderId="11" xfId="0" applyFont="1" applyFill="1" applyBorder="1" applyProtection="1">
      <alignment vertical="center"/>
      <protection locked="0"/>
    </xf>
    <xf numFmtId="0" fontId="0" fillId="7" borderId="12" xfId="0" applyFill="1" applyBorder="1">
      <alignment vertical="center"/>
    </xf>
    <xf numFmtId="0" fontId="3" fillId="7" borderId="12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1" fillId="7" borderId="13" xfId="0" applyFont="1" applyFill="1" applyBorder="1">
      <alignment vertical="center"/>
    </xf>
    <xf numFmtId="0" fontId="3" fillId="7" borderId="12" xfId="0" applyFont="1" applyFill="1" applyBorder="1">
      <alignment vertical="center"/>
    </xf>
    <xf numFmtId="0" fontId="20" fillId="7" borderId="0" xfId="0" applyFont="1" applyFill="1">
      <alignment vertical="center"/>
    </xf>
    <xf numFmtId="0" fontId="16" fillId="7" borderId="12" xfId="0" applyFont="1" applyFill="1" applyBorder="1">
      <alignment vertical="center"/>
    </xf>
    <xf numFmtId="0" fontId="17" fillId="7" borderId="12" xfId="0" applyFont="1" applyFill="1" applyBorder="1">
      <alignment vertical="center"/>
    </xf>
    <xf numFmtId="0" fontId="3" fillId="7" borderId="19" xfId="0" applyFont="1" applyFill="1" applyBorder="1">
      <alignment vertical="center"/>
    </xf>
    <xf numFmtId="0" fontId="0" fillId="7" borderId="13" xfId="0" applyFill="1" applyBorder="1">
      <alignment vertical="center"/>
    </xf>
    <xf numFmtId="0" fontId="1" fillId="7" borderId="18" xfId="0" applyFont="1" applyFill="1" applyBorder="1">
      <alignment vertical="center"/>
    </xf>
    <xf numFmtId="0" fontId="1" fillId="7" borderId="66" xfId="0" applyFont="1" applyFill="1" applyBorder="1">
      <alignment vertical="center"/>
    </xf>
    <xf numFmtId="0" fontId="3" fillId="7" borderId="13" xfId="0" applyFont="1" applyFill="1" applyBorder="1" applyAlignment="1"/>
    <xf numFmtId="0" fontId="22" fillId="7" borderId="19" xfId="0" applyFont="1" applyFill="1" applyBorder="1" applyAlignment="1">
      <alignment vertical="top"/>
    </xf>
    <xf numFmtId="0" fontId="22" fillId="7" borderId="1" xfId="0" applyFont="1" applyFill="1" applyBorder="1" applyAlignment="1">
      <alignment vertical="top"/>
    </xf>
    <xf numFmtId="0" fontId="14" fillId="0" borderId="0" xfId="2" applyProtection="1">
      <alignment vertical="center"/>
      <protection locked="0"/>
    </xf>
    <xf numFmtId="0" fontId="26" fillId="0" borderId="0" xfId="0" applyFont="1">
      <alignment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8" xfId="0" applyFont="1" applyFill="1" applyBorder="1" applyAlignment="1" applyProtection="1">
      <alignment horizontal="left" vertical="center"/>
      <protection locked="0"/>
    </xf>
    <xf numFmtId="0" fontId="1" fillId="2" borderId="36" xfId="0" applyFon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left" vertical="center"/>
      <protection locked="0"/>
    </xf>
    <xf numFmtId="0" fontId="21" fillId="7" borderId="56" xfId="0" applyFont="1" applyFill="1" applyBorder="1" applyAlignment="1">
      <alignment horizontal="left" vertical="center" wrapText="1"/>
    </xf>
    <xf numFmtId="0" fontId="22" fillId="7" borderId="57" xfId="0" applyFont="1" applyFill="1" applyBorder="1" applyAlignment="1">
      <alignment horizontal="left" vertical="center" wrapText="1"/>
    </xf>
    <xf numFmtId="0" fontId="21" fillId="7" borderId="12" xfId="0" applyFont="1" applyFill="1" applyBorder="1" applyAlignment="1">
      <alignment horizontal="left" vertical="top" wrapText="1"/>
    </xf>
    <xf numFmtId="0" fontId="21" fillId="7" borderId="0" xfId="0" applyFont="1" applyFill="1" applyAlignment="1">
      <alignment horizontal="left" vertical="top" wrapText="1"/>
    </xf>
    <xf numFmtId="0" fontId="25" fillId="7" borderId="1" xfId="0" applyFont="1" applyFill="1" applyBorder="1" applyAlignment="1">
      <alignment horizontal="center" vertical="top"/>
    </xf>
    <xf numFmtId="0" fontId="25" fillId="7" borderId="20" xfId="0" applyFont="1" applyFill="1" applyBorder="1" applyAlignment="1">
      <alignment horizontal="center" vertical="top"/>
    </xf>
    <xf numFmtId="0" fontId="1" fillId="3" borderId="61" xfId="0" applyFont="1" applyFill="1" applyBorder="1" applyAlignment="1">
      <alignment horizontal="distributed" vertical="center" indent="1"/>
    </xf>
    <xf numFmtId="0" fontId="1" fillId="3" borderId="21" xfId="0" applyFont="1" applyFill="1" applyBorder="1" applyAlignment="1">
      <alignment horizontal="distributed" vertical="center" indent="1"/>
    </xf>
    <xf numFmtId="0" fontId="1" fillId="3" borderId="22" xfId="0" applyFont="1" applyFill="1" applyBorder="1" applyAlignment="1">
      <alignment horizontal="distributed" vertical="center" indent="1"/>
    </xf>
    <xf numFmtId="0" fontId="1" fillId="2" borderId="23" xfId="0" applyFon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24" xfId="0" applyFont="1" applyFill="1" applyBorder="1" applyAlignment="1" applyProtection="1">
      <alignment horizontal="left" vertical="top"/>
      <protection locked="0"/>
    </xf>
    <xf numFmtId="0" fontId="1" fillId="7" borderId="0" xfId="0" applyFont="1" applyFill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distributed" vertical="center" indent="1"/>
    </xf>
    <xf numFmtId="0" fontId="1" fillId="3" borderId="9" xfId="0" applyFont="1" applyFill="1" applyBorder="1" applyAlignment="1">
      <alignment horizontal="distributed" vertical="center" indent="1"/>
    </xf>
    <xf numFmtId="0" fontId="1" fillId="3" borderId="12" xfId="0" applyFont="1" applyFill="1" applyBorder="1" applyAlignment="1">
      <alignment horizontal="distributed" vertical="center" indent="1"/>
    </xf>
    <xf numFmtId="0" fontId="1" fillId="3" borderId="0" xfId="0" applyFont="1" applyFill="1" applyAlignment="1">
      <alignment horizontal="distributed" vertical="center" indent="1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18" xfId="0" applyFont="1" applyFill="1" applyBorder="1" applyAlignment="1">
      <alignment horizontal="center" vertical="top"/>
    </xf>
    <xf numFmtId="0" fontId="1" fillId="3" borderId="63" xfId="0" applyFont="1" applyFill="1" applyBorder="1" applyAlignment="1">
      <alignment horizontal="distributed" vertical="center" indent="1"/>
    </xf>
    <xf numFmtId="0" fontId="1" fillId="3" borderId="5" xfId="0" applyFont="1" applyFill="1" applyBorder="1" applyAlignment="1">
      <alignment horizontal="distributed" vertical="center" indent="1"/>
    </xf>
    <xf numFmtId="0" fontId="1" fillId="3" borderId="6" xfId="0" applyFont="1" applyFill="1" applyBorder="1" applyAlignment="1">
      <alignment horizontal="distributed" vertical="center" indent="1"/>
    </xf>
    <xf numFmtId="0" fontId="1" fillId="2" borderId="7" xfId="0" applyFont="1" applyFill="1" applyBorder="1" applyAlignment="1" applyProtection="1">
      <alignment horizontal="left" vertical="top"/>
      <protection locked="0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26" xfId="0" applyFont="1" applyFill="1" applyBorder="1" applyAlignment="1" applyProtection="1">
      <alignment horizontal="left" vertical="top"/>
      <protection locked="0"/>
    </xf>
    <xf numFmtId="0" fontId="1" fillId="3" borderId="62" xfId="0" applyFont="1" applyFill="1" applyBorder="1" applyAlignment="1">
      <alignment horizontal="distributed" vertical="center" indent="1"/>
    </xf>
    <xf numFmtId="0" fontId="1" fillId="3" borderId="14" xfId="0" applyFont="1" applyFill="1" applyBorder="1" applyAlignment="1">
      <alignment horizontal="distributed" vertical="center" indent="1"/>
    </xf>
    <xf numFmtId="0" fontId="1" fillId="3" borderId="15" xfId="0" applyFont="1" applyFill="1" applyBorder="1" applyAlignment="1">
      <alignment horizontal="distributed" vertical="center" indent="1"/>
    </xf>
    <xf numFmtId="0" fontId="1" fillId="2" borderId="46" xfId="0" applyFont="1" applyFill="1" applyBorder="1" applyAlignment="1" applyProtection="1">
      <alignment horizontal="left" vertical="top"/>
      <protection locked="0"/>
    </xf>
    <xf numFmtId="0" fontId="1" fillId="2" borderId="47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27" xfId="0" applyFont="1" applyFill="1" applyBorder="1" applyAlignment="1" applyProtection="1">
      <alignment horizontal="left" vertical="top"/>
      <protection locked="0"/>
    </xf>
    <xf numFmtId="0" fontId="1" fillId="3" borderId="62" xfId="0" applyFont="1" applyFill="1" applyBorder="1" applyAlignment="1">
      <alignment horizontal="distributed" vertical="center" wrapText="1" indent="1"/>
    </xf>
    <xf numFmtId="0" fontId="1" fillId="3" borderId="14" xfId="0" applyFont="1" applyFill="1" applyBorder="1" applyAlignment="1">
      <alignment horizontal="distributed" vertical="center" wrapText="1" indent="1"/>
    </xf>
    <xf numFmtId="0" fontId="1" fillId="3" borderId="15" xfId="0" applyFont="1" applyFill="1" applyBorder="1" applyAlignment="1">
      <alignment horizontal="distributed" vertical="center" wrapText="1" indent="1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7" xfId="0" applyFont="1" applyFill="1" applyBorder="1" applyAlignment="1" applyProtection="1">
      <alignment horizontal="left" vertical="top"/>
      <protection locked="0"/>
    </xf>
    <xf numFmtId="0" fontId="1" fillId="2" borderId="25" xfId="0" applyFont="1" applyFill="1" applyBorder="1" applyAlignment="1" applyProtection="1">
      <alignment horizontal="left" vertical="top"/>
      <protection locked="0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7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/>
    </xf>
    <xf numFmtId="0" fontId="3" fillId="7" borderId="36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distributed" vertical="center" indent="1"/>
    </xf>
    <xf numFmtId="0" fontId="19" fillId="2" borderId="59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2" borderId="49" xfId="0" applyFont="1" applyFill="1" applyBorder="1" applyAlignment="1" applyProtection="1">
      <alignment horizontal="left" vertical="top"/>
      <protection locked="0"/>
    </xf>
    <xf numFmtId="0" fontId="5" fillId="2" borderId="50" xfId="0" applyFont="1" applyFill="1" applyBorder="1" applyAlignment="1" applyProtection="1">
      <alignment horizontal="left" vertical="top"/>
      <protection locked="0"/>
    </xf>
    <xf numFmtId="0" fontId="1" fillId="0" borderId="51" xfId="0" applyFont="1" applyBorder="1" applyAlignment="1">
      <alignment horizontal="center" vertical="top"/>
    </xf>
    <xf numFmtId="0" fontId="1" fillId="0" borderId="52" xfId="0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  <protection locked="0"/>
    </xf>
    <xf numFmtId="38" fontId="10" fillId="2" borderId="4" xfId="1" applyFont="1" applyFill="1" applyBorder="1" applyAlignment="1" applyProtection="1">
      <alignment horizontal="center" vertical="center"/>
      <protection locked="0"/>
    </xf>
    <xf numFmtId="38" fontId="5" fillId="0" borderId="3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0" fontId="1" fillId="3" borderId="65" xfId="0" applyFont="1" applyFill="1" applyBorder="1" applyAlignment="1">
      <alignment horizontal="distributed" vertical="center" indent="1"/>
    </xf>
    <xf numFmtId="0" fontId="1" fillId="3" borderId="28" xfId="0" applyFont="1" applyFill="1" applyBorder="1" applyAlignment="1">
      <alignment horizontal="distributed" vertical="center" indent="1"/>
    </xf>
    <xf numFmtId="0" fontId="1" fillId="3" borderId="29" xfId="0" applyFont="1" applyFill="1" applyBorder="1" applyAlignment="1">
      <alignment horizontal="distributed" vertical="center" indent="1"/>
    </xf>
    <xf numFmtId="0" fontId="5" fillId="2" borderId="48" xfId="0" applyFont="1" applyFill="1" applyBorder="1" applyAlignment="1" applyProtection="1">
      <alignment horizontal="left" vertical="top"/>
      <protection locked="0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18" fillId="7" borderId="0" xfId="3" applyFill="1" applyBorder="1" applyAlignment="1">
      <alignment horizontal="center" vertical="center"/>
    </xf>
    <xf numFmtId="0" fontId="1" fillId="3" borderId="38" xfId="0" applyFont="1" applyFill="1" applyBorder="1" applyAlignment="1">
      <alignment horizontal="distributed" vertical="center" indent="1"/>
    </xf>
    <xf numFmtId="0" fontId="1" fillId="3" borderId="36" xfId="0" applyFont="1" applyFill="1" applyBorder="1" applyAlignment="1">
      <alignment horizontal="distributed" vertical="center" indent="1"/>
    </xf>
    <xf numFmtId="0" fontId="1" fillId="3" borderId="60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 applyProtection="1">
      <alignment horizontal="left" vertical="top" wrapText="1"/>
      <protection locked="0"/>
    </xf>
    <xf numFmtId="0" fontId="9" fillId="3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38" fontId="10" fillId="2" borderId="38" xfId="1" applyFont="1" applyFill="1" applyBorder="1" applyAlignment="1" applyProtection="1">
      <alignment horizontal="center" vertical="center"/>
      <protection locked="0"/>
    </xf>
    <xf numFmtId="38" fontId="10" fillId="2" borderId="37" xfId="1" applyFont="1" applyFill="1" applyBorder="1" applyAlignment="1" applyProtection="1">
      <alignment horizontal="center" vertical="center"/>
      <protection locked="0"/>
    </xf>
    <xf numFmtId="38" fontId="5" fillId="0" borderId="36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0" fontId="3" fillId="8" borderId="40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 shrinkToFit="1"/>
    </xf>
    <xf numFmtId="0" fontId="1" fillId="7" borderId="42" xfId="0" applyFont="1" applyFill="1" applyBorder="1" applyAlignment="1">
      <alignment horizontal="center" vertical="center" shrinkToFit="1"/>
    </xf>
    <xf numFmtId="38" fontId="9" fillId="7" borderId="44" xfId="1" applyFont="1" applyFill="1" applyBorder="1" applyAlignment="1">
      <alignment horizontal="center" vertical="center" shrinkToFit="1"/>
    </xf>
    <xf numFmtId="38" fontId="9" fillId="7" borderId="44" xfId="1" applyFont="1" applyFill="1" applyBorder="1" applyAlignment="1">
      <alignment horizontal="right" vertical="center" shrinkToFit="1"/>
    </xf>
    <xf numFmtId="38" fontId="9" fillId="7" borderId="45" xfId="1" applyFont="1" applyFill="1" applyBorder="1" applyAlignment="1">
      <alignment horizontal="right" vertical="center" shrinkToFi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5" borderId="54" xfId="0" applyFont="1" applyFill="1" applyBorder="1" applyAlignment="1" applyProtection="1">
      <alignment horizontal="center" vertical="center"/>
      <protection locked="0"/>
    </xf>
    <xf numFmtId="0" fontId="3" fillId="5" borderId="55" xfId="0" applyFont="1" applyFill="1" applyBorder="1" applyAlignment="1" applyProtection="1">
      <alignment horizontal="center" vertical="center"/>
      <protection locked="0"/>
    </xf>
    <xf numFmtId="38" fontId="5" fillId="0" borderId="38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0" fontId="2" fillId="7" borderId="11" xfId="0" applyFont="1" applyFill="1" applyBorder="1" applyAlignment="1">
      <alignment vertical="center"/>
    </xf>
  </cellXfs>
  <cellStyles count="4">
    <cellStyle name="Normal 2" xfId="2" xr:uid="{00000000-0005-0000-0000-000000000000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chool.kimini.online/hc/ja/requests/new?ticket_form_id=8687633882127&amp;tf_subject=%E6%9B%B8%E7%B1%8D%E6%B3%A8%E6%96%87&amp;tf_description=%E6%9B%B8%E7%B1%8D%E3%81%AE%E6%B3%A8%E6%96%87%E6%9B%B8%E3%82%92%E9%80%81%E4%BF%A1%E3%81%84%E3%81%9F%E3%81%97%E3%81%BE%E3%81%99" TargetMode="External"/><Relationship Id="rId1" Type="http://schemas.openxmlformats.org/officeDocument/2006/relationships/hyperlink" Target="https://school.kimini.online/hc/ja/requests/new?ticket_form_id=86876338821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tabSelected="1" zoomScale="130" zoomScaleNormal="130" workbookViewId="0">
      <selection activeCell="T26" sqref="T26:U26"/>
    </sheetView>
  </sheetViews>
  <sheetFormatPr defaultColWidth="8.875" defaultRowHeight="18"/>
  <cols>
    <col min="1" max="4" width="4.125" style="23" customWidth="1"/>
    <col min="5" max="5" width="6.125" style="23" customWidth="1"/>
    <col min="6" max="21" width="4.125" style="23" customWidth="1"/>
    <col min="22" max="24" width="4.625" style="23" customWidth="1"/>
    <col min="25" max="25" width="4.375" style="23" customWidth="1"/>
    <col min="26" max="29" width="4.625" style="23" customWidth="1"/>
    <col min="30" max="16384" width="8.875" style="23"/>
  </cols>
  <sheetData>
    <row r="1" spans="1:36" ht="86.45" customHeight="1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89"/>
      <c r="P1" s="189"/>
      <c r="Q1" s="100" t="s">
        <v>1</v>
      </c>
      <c r="R1" s="100"/>
      <c r="S1" s="101"/>
      <c r="T1" s="101"/>
      <c r="U1" s="18" t="s">
        <v>2</v>
      </c>
      <c r="V1" s="27"/>
      <c r="W1" s="18" t="s">
        <v>3</v>
      </c>
      <c r="X1" s="27"/>
      <c r="Y1" s="18" t="s">
        <v>4</v>
      </c>
      <c r="Z1" s="38"/>
      <c r="AA1" s="22"/>
      <c r="AB1" s="22"/>
      <c r="AC1" s="22"/>
    </row>
    <row r="2" spans="1:36" ht="23.1" customHeight="1">
      <c r="A2" s="28"/>
      <c r="E2" s="136" t="s">
        <v>5</v>
      </c>
      <c r="F2" s="136"/>
      <c r="G2" s="136"/>
      <c r="H2" s="136"/>
      <c r="I2" s="136"/>
      <c r="P2" s="22"/>
      <c r="Q2" s="63" t="s">
        <v>6</v>
      </c>
      <c r="R2" s="64"/>
      <c r="S2" s="65"/>
      <c r="T2" s="66"/>
      <c r="U2" s="66"/>
      <c r="V2" s="66"/>
      <c r="W2" s="66"/>
      <c r="X2" s="66"/>
      <c r="Y2" s="67"/>
      <c r="Z2" s="39"/>
      <c r="AA2" s="22"/>
      <c r="AB2" s="22"/>
      <c r="AC2" s="22"/>
    </row>
    <row r="3" spans="1:36" s="26" customFormat="1" ht="27" customHeight="1" thickBot="1">
      <c r="A3" s="29" t="s">
        <v>7</v>
      </c>
      <c r="B3" s="30"/>
      <c r="C3" s="30"/>
      <c r="D3" s="30"/>
      <c r="E3" s="25"/>
      <c r="F3" s="25"/>
      <c r="G3" s="25"/>
      <c r="H3" s="25"/>
      <c r="I3" s="25"/>
      <c r="O3" s="25"/>
      <c r="P3" s="25"/>
      <c r="Q3" s="25"/>
      <c r="R3" s="25"/>
      <c r="S3" s="25"/>
      <c r="T3" s="25"/>
      <c r="U3" s="25"/>
      <c r="V3" s="25"/>
      <c r="W3" s="104"/>
      <c r="X3" s="104"/>
      <c r="Y3" s="104"/>
      <c r="Z3" s="40"/>
      <c r="AA3" s="25"/>
      <c r="AB3" s="25"/>
      <c r="AC3" s="25"/>
    </row>
    <row r="4" spans="1:36">
      <c r="A4" s="57" t="s">
        <v>8</v>
      </c>
      <c r="B4" s="58"/>
      <c r="C4" s="59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31"/>
      <c r="AA4" s="22"/>
      <c r="AB4" s="22"/>
      <c r="AC4" s="22"/>
    </row>
    <row r="5" spans="1:36">
      <c r="A5" s="88" t="s">
        <v>9</v>
      </c>
      <c r="B5" s="89"/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3"/>
      <c r="Z5" s="31"/>
      <c r="AA5" s="22"/>
      <c r="AB5" s="22"/>
      <c r="AC5" s="22"/>
    </row>
    <row r="6" spans="1:36">
      <c r="A6" s="75" t="s">
        <v>8</v>
      </c>
      <c r="B6" s="76"/>
      <c r="C6" s="77"/>
      <c r="D6" s="78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  <c r="Z6" s="31"/>
      <c r="AA6" s="22"/>
      <c r="AB6" s="22"/>
      <c r="AC6" s="22"/>
    </row>
    <row r="7" spans="1:36" ht="26.1">
      <c r="A7" s="81" t="s">
        <v>10</v>
      </c>
      <c r="B7" s="82"/>
      <c r="C7" s="83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S7" s="86"/>
      <c r="T7" s="86"/>
      <c r="U7" s="86"/>
      <c r="V7" s="86"/>
      <c r="W7" s="86"/>
      <c r="X7" s="86"/>
      <c r="Y7" s="87"/>
      <c r="Z7" s="31"/>
      <c r="AA7" s="22"/>
      <c r="AB7" s="22"/>
      <c r="AC7" s="22"/>
      <c r="AD7" s="19"/>
      <c r="AE7" s="20"/>
      <c r="AF7" s="19"/>
      <c r="AG7" s="19"/>
      <c r="AH7" s="19"/>
      <c r="AI7" s="19"/>
      <c r="AJ7" s="19"/>
    </row>
    <row r="8" spans="1:36">
      <c r="A8" s="68" t="s">
        <v>11</v>
      </c>
      <c r="B8" s="69"/>
      <c r="C8" s="69"/>
      <c r="D8" s="72" t="s">
        <v>12</v>
      </c>
      <c r="E8" s="73"/>
      <c r="F8" s="74"/>
      <c r="G8" s="97"/>
      <c r="H8" s="98"/>
      <c r="I8" s="98"/>
      <c r="J8" s="113"/>
      <c r="K8" s="72" t="s">
        <v>13</v>
      </c>
      <c r="L8" s="73"/>
      <c r="M8" s="74"/>
      <c r="N8" s="97"/>
      <c r="O8" s="98"/>
      <c r="P8" s="98"/>
      <c r="Q8" s="113"/>
      <c r="R8" s="110"/>
      <c r="S8" s="111"/>
      <c r="T8" s="111"/>
      <c r="U8" s="111"/>
      <c r="V8" s="111"/>
      <c r="W8" s="111"/>
      <c r="X8" s="111"/>
      <c r="Y8" s="112"/>
      <c r="Z8" s="31"/>
      <c r="AA8" s="22"/>
      <c r="AB8" s="22"/>
      <c r="AC8" s="22"/>
    </row>
    <row r="9" spans="1:36">
      <c r="A9" s="70"/>
      <c r="B9" s="71"/>
      <c r="C9" s="71"/>
      <c r="D9" s="94" t="s">
        <v>14</v>
      </c>
      <c r="E9" s="95"/>
      <c r="F9" s="96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  <c r="Z9" s="31"/>
      <c r="AA9" s="22"/>
      <c r="AB9" s="22"/>
      <c r="AC9" s="22"/>
    </row>
    <row r="10" spans="1:36">
      <c r="A10" s="70"/>
      <c r="B10" s="71"/>
      <c r="C10" s="71"/>
      <c r="D10" s="94" t="s">
        <v>15</v>
      </c>
      <c r="E10" s="95"/>
      <c r="F10" s="96"/>
      <c r="G10" s="97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31"/>
      <c r="AA10" s="22"/>
      <c r="AB10" s="22"/>
      <c r="AC10" s="22"/>
    </row>
    <row r="11" spans="1:36" ht="18.95" thickBot="1">
      <c r="A11" s="68" t="s">
        <v>16</v>
      </c>
      <c r="B11" s="69"/>
      <c r="C11" s="105"/>
      <c r="D11" s="106"/>
      <c r="E11" s="107"/>
      <c r="F11" s="107"/>
      <c r="G11" s="107"/>
      <c r="H11" s="107"/>
      <c r="I11" s="107"/>
      <c r="J11" s="107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  <c r="Z11" s="31"/>
      <c r="AA11" s="22"/>
      <c r="AB11" s="22"/>
      <c r="AC11" s="22"/>
    </row>
    <row r="12" spans="1:36" ht="54" customHeight="1" thickBot="1">
      <c r="A12" s="137" t="s">
        <v>17</v>
      </c>
      <c r="B12" s="138"/>
      <c r="C12" s="139"/>
      <c r="D12" s="140"/>
      <c r="E12" s="140"/>
      <c r="F12" s="15" t="s">
        <v>2</v>
      </c>
      <c r="G12" s="16"/>
      <c r="H12" s="15" t="s">
        <v>3</v>
      </c>
      <c r="I12" s="16"/>
      <c r="J12" s="17" t="s">
        <v>4</v>
      </c>
      <c r="K12" s="51" t="s">
        <v>18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31"/>
      <c r="AA12" s="22"/>
      <c r="AB12" s="22"/>
      <c r="AC12" s="22"/>
    </row>
    <row r="13" spans="1:36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1"/>
      <c r="AA13" s="22"/>
      <c r="AB13" s="22"/>
      <c r="AC13" s="22"/>
    </row>
    <row r="14" spans="1:36" ht="18.95" thickBot="1">
      <c r="A14" s="32" t="s">
        <v>19</v>
      </c>
      <c r="B14" s="22"/>
      <c r="C14" s="22"/>
      <c r="D14" s="22"/>
      <c r="E14" s="22"/>
      <c r="F14" s="22"/>
      <c r="G14" s="22"/>
      <c r="H14" s="22"/>
      <c r="I14" s="22"/>
      <c r="J14" s="33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1"/>
      <c r="AA14" s="22"/>
      <c r="AB14" s="22"/>
      <c r="AC14" s="22"/>
    </row>
    <row r="15" spans="1:36" ht="18" customHeight="1">
      <c r="A15" s="57" t="s">
        <v>8</v>
      </c>
      <c r="B15" s="58"/>
      <c r="C15" s="59"/>
      <c r="D15" s="60" t="str">
        <f>IF(ISBLANK(D4), "", D4)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  <c r="Z15" s="31"/>
      <c r="AA15" s="22"/>
      <c r="AB15" s="22"/>
      <c r="AC15" s="22"/>
    </row>
    <row r="16" spans="1:36" ht="18" customHeight="1">
      <c r="A16" s="88" t="s">
        <v>9</v>
      </c>
      <c r="B16" s="89"/>
      <c r="C16" s="90"/>
      <c r="D16" s="91" t="str">
        <f>IF(ISBLANK(D5), "", D5)</f>
        <v/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  <c r="Z16" s="31"/>
      <c r="AA16" s="22"/>
      <c r="AB16" s="22"/>
      <c r="AC16" s="22"/>
    </row>
    <row r="17" spans="1:29" ht="18" customHeight="1">
      <c r="A17" s="75" t="s">
        <v>8</v>
      </c>
      <c r="B17" s="76"/>
      <c r="C17" s="77"/>
      <c r="D17" s="78" t="str">
        <f>IF(ISBLANK(D6), "", D6)</f>
        <v/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31"/>
      <c r="AA17" s="22"/>
      <c r="AB17" s="22"/>
      <c r="AC17" s="22"/>
    </row>
    <row r="18" spans="1:29" ht="18" customHeight="1">
      <c r="A18" s="81" t="s">
        <v>10</v>
      </c>
      <c r="B18" s="82"/>
      <c r="C18" s="83"/>
      <c r="D18" s="84" t="str">
        <f>IF(ISBLANK(D7), "", D7)</f>
        <v/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  <c r="S18" s="86"/>
      <c r="T18" s="86"/>
      <c r="U18" s="86"/>
      <c r="V18" s="86"/>
      <c r="W18" s="86"/>
      <c r="X18" s="86"/>
      <c r="Y18" s="87"/>
      <c r="Z18" s="31"/>
      <c r="AA18" s="22"/>
      <c r="AB18" s="22"/>
      <c r="AC18" s="22"/>
    </row>
    <row r="19" spans="1:29" ht="18" customHeight="1">
      <c r="A19" s="68" t="s">
        <v>11</v>
      </c>
      <c r="B19" s="69"/>
      <c r="C19" s="69"/>
      <c r="D19" s="72" t="s">
        <v>12</v>
      </c>
      <c r="E19" s="73"/>
      <c r="F19" s="74"/>
      <c r="G19" s="97" t="str">
        <f>IF(ISBLANK(G8), "", G8)</f>
        <v/>
      </c>
      <c r="H19" s="98"/>
      <c r="I19" s="98"/>
      <c r="J19" s="113"/>
      <c r="K19" s="72" t="s">
        <v>13</v>
      </c>
      <c r="L19" s="73"/>
      <c r="M19" s="74"/>
      <c r="N19" s="97" t="str">
        <f>IF(ISBLANK(N8), "", N8)</f>
        <v/>
      </c>
      <c r="O19" s="98"/>
      <c r="P19" s="98"/>
      <c r="Q19" s="113"/>
      <c r="R19" s="110"/>
      <c r="S19" s="111"/>
      <c r="T19" s="111"/>
      <c r="U19" s="111"/>
      <c r="V19" s="111"/>
      <c r="W19" s="111"/>
      <c r="X19" s="111"/>
      <c r="Y19" s="112"/>
      <c r="Z19" s="31"/>
      <c r="AA19" s="22"/>
      <c r="AB19" s="22"/>
      <c r="AC19" s="22"/>
    </row>
    <row r="20" spans="1:29">
      <c r="A20" s="70"/>
      <c r="B20" s="71"/>
      <c r="C20" s="71"/>
      <c r="D20" s="94" t="s">
        <v>14</v>
      </c>
      <c r="E20" s="95"/>
      <c r="F20" s="96"/>
      <c r="G20" s="97" t="str">
        <f>IF(ISBLANK(G9), "", G9)</f>
        <v/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9"/>
      <c r="Z20" s="31"/>
      <c r="AA20" s="22"/>
      <c r="AB20" s="22"/>
      <c r="AC20" s="22"/>
    </row>
    <row r="21" spans="1:29">
      <c r="A21" s="70"/>
      <c r="B21" s="71"/>
      <c r="C21" s="71"/>
      <c r="D21" s="94" t="s">
        <v>15</v>
      </c>
      <c r="E21" s="95"/>
      <c r="F21" s="96"/>
      <c r="G21" s="97" t="str">
        <f>IF(ISBLANK(G10), "", G10)</f>
        <v/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9"/>
      <c r="Z21" s="31"/>
      <c r="AA21" s="22"/>
      <c r="AB21" s="22"/>
      <c r="AC21" s="22"/>
    </row>
    <row r="22" spans="1:29" ht="18.600000000000001" customHeight="1" thickBot="1">
      <c r="A22" s="121" t="s">
        <v>16</v>
      </c>
      <c r="B22" s="122"/>
      <c r="C22" s="123"/>
      <c r="D22" s="124" t="str">
        <f>IF(ISBLANK(D11), "", D11)</f>
        <v/>
      </c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  <c r="Z22" s="31"/>
      <c r="AA22" s="22"/>
      <c r="AB22" s="22"/>
      <c r="AC22" s="22"/>
    </row>
    <row r="23" spans="1:29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31"/>
      <c r="AA23" s="22"/>
      <c r="AB23" s="22"/>
      <c r="AC23" s="22"/>
    </row>
    <row r="24" spans="1:29" ht="18.95" thickBot="1">
      <c r="A24" s="32" t="s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31"/>
      <c r="AA24" s="22"/>
      <c r="AB24" s="22"/>
      <c r="AC24" s="22"/>
    </row>
    <row r="25" spans="1:29">
      <c r="A25" s="125" t="s">
        <v>21</v>
      </c>
      <c r="B25" s="126"/>
      <c r="C25" s="127"/>
      <c r="D25" s="125" t="s">
        <v>22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7"/>
      <c r="O25" s="125" t="s">
        <v>23</v>
      </c>
      <c r="P25" s="127"/>
      <c r="Q25" s="6" t="s">
        <v>24</v>
      </c>
      <c r="R25" s="7"/>
      <c r="S25" s="7"/>
      <c r="T25" s="125" t="s">
        <v>25</v>
      </c>
      <c r="U25" s="127"/>
      <c r="V25" s="125" t="s">
        <v>26</v>
      </c>
      <c r="W25" s="127"/>
      <c r="X25" s="125" t="s">
        <v>27</v>
      </c>
      <c r="Y25" s="128"/>
      <c r="Z25" s="31"/>
      <c r="AA25" s="22"/>
      <c r="AB25" s="22"/>
      <c r="AC25" s="22"/>
    </row>
    <row r="26" spans="1:29">
      <c r="A26" s="114">
        <v>1</v>
      </c>
      <c r="B26" s="115"/>
      <c r="C26" s="116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7"/>
      <c r="O26" s="132"/>
      <c r="P26" s="133"/>
      <c r="Q26" s="129" t="str">
        <f>IFERROR(VLOOKUP(D26,select!$B$3:$D$10,2,FALSE),"")</f>
        <v/>
      </c>
      <c r="R26" s="130"/>
      <c r="S26" s="131"/>
      <c r="T26" s="117"/>
      <c r="U26" s="118"/>
      <c r="V26" s="134" t="str">
        <f t="shared" ref="V26:V33" si="0">IF(AND(T26&lt;&gt;"",INT(T26/30)&gt;0),IF(INT(T26/30)&gt;10,10,INT(T26/30)),"")</f>
        <v/>
      </c>
      <c r="W26" s="135"/>
      <c r="X26" s="119" t="str">
        <f>IFERROR(IF(D26&lt;&gt;"",VLOOKUP(D26,select!$B$3:$D$10,3,FALSE)*T26,""),"")</f>
        <v/>
      </c>
      <c r="Y26" s="120"/>
      <c r="Z26" s="31"/>
      <c r="AA26" s="22"/>
      <c r="AB26" s="22"/>
      <c r="AC26" s="22"/>
    </row>
    <row r="27" spans="1:29">
      <c r="A27" s="114">
        <v>2</v>
      </c>
      <c r="B27" s="115"/>
      <c r="C27" s="116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132"/>
      <c r="P27" s="133"/>
      <c r="Q27" s="129" t="str">
        <f>IFERROR(VLOOKUP(D27,select!$B$3:$D$10,2,FALSE),"")</f>
        <v/>
      </c>
      <c r="R27" s="130"/>
      <c r="S27" s="131"/>
      <c r="T27" s="117"/>
      <c r="U27" s="118"/>
      <c r="V27" s="134" t="str">
        <f t="shared" si="0"/>
        <v/>
      </c>
      <c r="W27" s="135"/>
      <c r="X27" s="119" t="str">
        <f>IFERROR(IF(D27&lt;&gt;"",VLOOKUP(D27,select!$B$3:$D$10,3,FALSE)*T27,""),"")</f>
        <v/>
      </c>
      <c r="Y27" s="120"/>
      <c r="Z27" s="31"/>
      <c r="AA27" s="22"/>
      <c r="AB27" s="22"/>
      <c r="AC27" s="22"/>
    </row>
    <row r="28" spans="1:29">
      <c r="A28" s="114">
        <v>3</v>
      </c>
      <c r="B28" s="115"/>
      <c r="C28" s="116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7"/>
      <c r="O28" s="132"/>
      <c r="P28" s="133"/>
      <c r="Q28" s="129" t="str">
        <f>IFERROR(VLOOKUP(D28,select!$B$3:$D$10,2,FALSE),"")</f>
        <v/>
      </c>
      <c r="R28" s="130"/>
      <c r="S28" s="131"/>
      <c r="T28" s="117"/>
      <c r="U28" s="118"/>
      <c r="V28" s="134" t="str">
        <f t="shared" si="0"/>
        <v/>
      </c>
      <c r="W28" s="135"/>
      <c r="X28" s="119" t="str">
        <f>IFERROR(IF(D28&lt;&gt;"",VLOOKUP(D28,select!$B$3:$D$10,3,FALSE)*T28,""),"")</f>
        <v/>
      </c>
      <c r="Y28" s="120"/>
      <c r="Z28" s="31"/>
      <c r="AA28" s="22"/>
      <c r="AB28" s="22"/>
      <c r="AC28" s="22"/>
    </row>
    <row r="29" spans="1:29">
      <c r="A29" s="114">
        <v>4</v>
      </c>
      <c r="B29" s="115"/>
      <c r="C29" s="116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7"/>
      <c r="O29" s="132"/>
      <c r="P29" s="133"/>
      <c r="Q29" s="129" t="str">
        <f>IFERROR(VLOOKUP(D29,select!$B$3:$D$10,2,FALSE),"")</f>
        <v/>
      </c>
      <c r="R29" s="130"/>
      <c r="S29" s="131"/>
      <c r="T29" s="117"/>
      <c r="U29" s="118"/>
      <c r="V29" s="134" t="str">
        <f t="shared" si="0"/>
        <v/>
      </c>
      <c r="W29" s="135"/>
      <c r="X29" s="119" t="str">
        <f>IFERROR(IF(D29&lt;&gt;"",VLOOKUP(D29,select!$B$3:$D$10,3,FALSE)*T29,""),"")</f>
        <v/>
      </c>
      <c r="Y29" s="120"/>
      <c r="Z29" s="31"/>
      <c r="AA29" s="22"/>
      <c r="AB29" s="22"/>
      <c r="AC29" s="22"/>
    </row>
    <row r="30" spans="1:29">
      <c r="A30" s="114">
        <v>5</v>
      </c>
      <c r="B30" s="115"/>
      <c r="C30" s="116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7"/>
      <c r="O30" s="132"/>
      <c r="P30" s="133"/>
      <c r="Q30" s="129" t="str">
        <f>IFERROR(VLOOKUP(D30,select!$B$3:$D$10,2,FALSE),"")</f>
        <v/>
      </c>
      <c r="R30" s="130"/>
      <c r="S30" s="131"/>
      <c r="T30" s="117"/>
      <c r="U30" s="118"/>
      <c r="V30" s="134" t="str">
        <f t="shared" si="0"/>
        <v/>
      </c>
      <c r="W30" s="135"/>
      <c r="X30" s="119" t="str">
        <f>IFERROR(IF(D30&lt;&gt;"",VLOOKUP(D30,select!$B$3:$D$10,3,FALSE)*T30,""),"")</f>
        <v/>
      </c>
      <c r="Y30" s="120"/>
      <c r="Z30" s="31"/>
      <c r="AA30" s="22"/>
      <c r="AB30" s="22"/>
      <c r="AC30" s="22"/>
    </row>
    <row r="31" spans="1:29">
      <c r="A31" s="114">
        <v>6</v>
      </c>
      <c r="B31" s="115"/>
      <c r="C31" s="116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132"/>
      <c r="P31" s="133"/>
      <c r="Q31" s="129" t="str">
        <f>IFERROR(VLOOKUP(D31,select!$B$3:$D$10,2,FALSE),"")</f>
        <v/>
      </c>
      <c r="R31" s="130"/>
      <c r="S31" s="131"/>
      <c r="T31" s="117"/>
      <c r="U31" s="118"/>
      <c r="V31" s="134" t="str">
        <f t="shared" si="0"/>
        <v/>
      </c>
      <c r="W31" s="135"/>
      <c r="X31" s="119" t="str">
        <f>IFERROR(IF(D31&lt;&gt;"",VLOOKUP(D31,select!$B$3:$D$10,3,FALSE)*T31,""),"")</f>
        <v/>
      </c>
      <c r="Y31" s="120"/>
      <c r="Z31" s="31"/>
      <c r="AA31" s="22"/>
      <c r="AB31" s="22"/>
      <c r="AC31" s="22"/>
    </row>
    <row r="32" spans="1:29">
      <c r="A32" s="114">
        <v>7</v>
      </c>
      <c r="B32" s="115"/>
      <c r="C32" s="116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7"/>
      <c r="O32" s="132"/>
      <c r="P32" s="133"/>
      <c r="Q32" s="129" t="str">
        <f>IFERROR(VLOOKUP(D32,select!$B$3:$D$10,2,FALSE),"")</f>
        <v/>
      </c>
      <c r="R32" s="130"/>
      <c r="S32" s="131"/>
      <c r="T32" s="117"/>
      <c r="U32" s="118"/>
      <c r="V32" s="134" t="str">
        <f t="shared" si="0"/>
        <v/>
      </c>
      <c r="W32" s="135"/>
      <c r="X32" s="119" t="str">
        <f>IFERROR(IF(D32&lt;&gt;"",VLOOKUP(D32,select!$B$3:$D$10,3,FALSE)*T32,""),"")</f>
        <v/>
      </c>
      <c r="Y32" s="120"/>
      <c r="Z32" s="31"/>
      <c r="AA32" s="22"/>
      <c r="AB32" s="22"/>
      <c r="AC32" s="22"/>
    </row>
    <row r="33" spans="1:29" ht="18.95" thickBot="1">
      <c r="A33" s="159">
        <v>8</v>
      </c>
      <c r="B33" s="160"/>
      <c r="C33" s="161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185"/>
      <c r="P33" s="186"/>
      <c r="Q33" s="182" t="str">
        <f>IFERROR(VLOOKUP(D33,select!$B$3:$D$10,2,FALSE),"")</f>
        <v/>
      </c>
      <c r="R33" s="183"/>
      <c r="S33" s="184"/>
      <c r="T33" s="162"/>
      <c r="U33" s="163"/>
      <c r="V33" s="187" t="str">
        <f t="shared" si="0"/>
        <v/>
      </c>
      <c r="W33" s="188"/>
      <c r="X33" s="164" t="str">
        <f>IFERROR(IF(D33&lt;&gt;"",VLOOKUP(D33,select!$B$3:$D$10,3,FALSE)*T33,""),"")</f>
        <v/>
      </c>
      <c r="Y33" s="165"/>
      <c r="Z33" s="31"/>
      <c r="AA33" s="22"/>
      <c r="AB33" s="22"/>
      <c r="AC33" s="22"/>
    </row>
    <row r="34" spans="1:29">
      <c r="A34" s="34" t="s">
        <v>28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1"/>
      <c r="AA34" s="22"/>
      <c r="AB34" s="22"/>
      <c r="AC34" s="22"/>
    </row>
    <row r="35" spans="1:29" ht="18.95" thickBot="1">
      <c r="A35" s="34" t="s">
        <v>29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31"/>
      <c r="AA35" s="22"/>
      <c r="AB35" s="22"/>
      <c r="AC35" s="22"/>
    </row>
    <row r="36" spans="1:29">
      <c r="A36" s="35" t="str" cm="1">
        <f t="array" ref="A36">IF(SUM(IF(ISNUMBER(SEARCH("本冊", D26:M33)), 1, 0))&gt;0, "※本冊には解答集はついておりませんので、ご注意ください。", "")</f>
        <v/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66" t="s">
        <v>30</v>
      </c>
      <c r="T36" s="167"/>
      <c r="U36" s="167"/>
      <c r="V36" s="170" t="s">
        <v>31</v>
      </c>
      <c r="W36" s="170"/>
      <c r="X36" s="171" t="s">
        <v>32</v>
      </c>
      <c r="Y36" s="172"/>
      <c r="Z36" s="31"/>
      <c r="AA36" s="22"/>
      <c r="AB36" s="22"/>
      <c r="AC36" s="22"/>
    </row>
    <row r="37" spans="1:29" ht="18.95" thickBo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68"/>
      <c r="T37" s="169"/>
      <c r="U37" s="169"/>
      <c r="V37" s="173">
        <f>SUM(T26:U33)+SUM(V26:W33)</f>
        <v>0</v>
      </c>
      <c r="W37" s="173"/>
      <c r="X37" s="174">
        <f>SUM(X26:Y33)</f>
        <v>0</v>
      </c>
      <c r="Y37" s="175"/>
      <c r="Z37" s="31"/>
      <c r="AA37" s="22"/>
      <c r="AB37" s="22"/>
      <c r="AC37" s="22"/>
    </row>
    <row r="38" spans="1:29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 t="s">
        <v>33</v>
      </c>
      <c r="T38" s="22"/>
      <c r="U38" s="22"/>
      <c r="V38" s="22"/>
      <c r="W38" s="22"/>
      <c r="X38" s="22"/>
      <c r="Y38" s="22"/>
      <c r="Z38" s="31"/>
      <c r="AA38" s="22"/>
      <c r="AB38" s="22"/>
      <c r="AC38" s="22"/>
    </row>
    <row r="39" spans="1:29">
      <c r="A39" s="36" t="s">
        <v>34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2"/>
      <c r="Z39" s="31"/>
      <c r="AA39" s="22"/>
      <c r="AB39" s="22"/>
      <c r="AC39" s="22"/>
    </row>
    <row r="40" spans="1:29">
      <c r="A40" s="147" t="s">
        <v>35</v>
      </c>
      <c r="B40" s="148"/>
      <c r="C40" s="149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5"/>
      <c r="Z40" s="31"/>
      <c r="AA40" s="22"/>
      <c r="AB40" s="22"/>
      <c r="AC40" s="22"/>
    </row>
    <row r="41" spans="1:29">
      <c r="A41" s="150"/>
      <c r="B41" s="151"/>
      <c r="C41" s="152"/>
      <c r="D41" s="156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8"/>
      <c r="Z41" s="31"/>
      <c r="AA41" s="22"/>
      <c r="AB41" s="22"/>
      <c r="AC41" s="22"/>
    </row>
    <row r="42" spans="1:29" ht="17.100000000000001" customHeight="1">
      <c r="A42" s="176" t="s">
        <v>36</v>
      </c>
      <c r="B42" s="177"/>
      <c r="C42" s="178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3"/>
      <c r="Z42" s="31"/>
      <c r="AA42" s="22"/>
      <c r="AB42" s="22"/>
      <c r="AC42" s="22"/>
    </row>
    <row r="43" spans="1:29">
      <c r="A43" s="179"/>
      <c r="B43" s="180"/>
      <c r="C43" s="181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6"/>
      <c r="Z43" s="31"/>
      <c r="AA43" s="22"/>
      <c r="AB43" s="22"/>
      <c r="AC43" s="22"/>
    </row>
    <row r="44" spans="1:29">
      <c r="A44" s="28"/>
      <c r="Z44" s="37"/>
    </row>
    <row r="45" spans="1:29" ht="18" customHeight="1">
      <c r="A45" s="53" t="s">
        <v>37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37"/>
    </row>
    <row r="46" spans="1:29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37"/>
    </row>
    <row r="47" spans="1:29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37"/>
    </row>
    <row r="48" spans="1:29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37"/>
    </row>
    <row r="49" spans="1:26">
      <c r="A49" s="41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55" t="s">
        <v>38</v>
      </c>
      <c r="Y49" s="55"/>
      <c r="Z49" s="56"/>
    </row>
  </sheetData>
  <sheetProtection algorithmName="SHA-512" hashValue="LWcy0O3txFUv8uNzskNqngpGrz70o2PKillKriTndSfa4CKMH9Da/TbTbvdjiLAVfBoxoCCF5Ak9/3t90I6lxA==" saltValue="/jGiSnn19eJ3OCah6NIy8g==" spinCount="100000" sheet="1" objects="1" scenarios="1"/>
  <mergeCells count="124">
    <mergeCell ref="D42:Y43"/>
    <mergeCell ref="A40:C41"/>
    <mergeCell ref="D40:Y41"/>
    <mergeCell ref="A33:C33"/>
    <mergeCell ref="T33:U33"/>
    <mergeCell ref="X33:Y33"/>
    <mergeCell ref="S36:U37"/>
    <mergeCell ref="V36:W36"/>
    <mergeCell ref="X36:Y36"/>
    <mergeCell ref="V37:W37"/>
    <mergeCell ref="X37:Y37"/>
    <mergeCell ref="A42:C43"/>
    <mergeCell ref="Q33:S33"/>
    <mergeCell ref="O33:P33"/>
    <mergeCell ref="V33:W33"/>
    <mergeCell ref="X32:Y32"/>
    <mergeCell ref="Q31:S31"/>
    <mergeCell ref="Q32:S32"/>
    <mergeCell ref="O31:P31"/>
    <mergeCell ref="O32:P32"/>
    <mergeCell ref="V31:W31"/>
    <mergeCell ref="V32:W32"/>
    <mergeCell ref="E2:I2"/>
    <mergeCell ref="A12:C12"/>
    <mergeCell ref="D12:E12"/>
    <mergeCell ref="A31:C31"/>
    <mergeCell ref="T31:U31"/>
    <mergeCell ref="X31:Y31"/>
    <mergeCell ref="A32:C32"/>
    <mergeCell ref="T32:U32"/>
    <mergeCell ref="A30:C30"/>
    <mergeCell ref="T30:U30"/>
    <mergeCell ref="X30:Y30"/>
    <mergeCell ref="A29:C29"/>
    <mergeCell ref="T29:U29"/>
    <mergeCell ref="X29:Y29"/>
    <mergeCell ref="Q29:S29"/>
    <mergeCell ref="Q30:S30"/>
    <mergeCell ref="O29:P29"/>
    <mergeCell ref="O30:P30"/>
    <mergeCell ref="V29:W29"/>
    <mergeCell ref="V30:W30"/>
    <mergeCell ref="A28:C28"/>
    <mergeCell ref="T28:U28"/>
    <mergeCell ref="X28:Y28"/>
    <mergeCell ref="A27:C27"/>
    <mergeCell ref="T27:U27"/>
    <mergeCell ref="X27:Y27"/>
    <mergeCell ref="Q27:S27"/>
    <mergeCell ref="Q28:S28"/>
    <mergeCell ref="O27:P27"/>
    <mergeCell ref="O28:P28"/>
    <mergeCell ref="V27:W27"/>
    <mergeCell ref="V28:W28"/>
    <mergeCell ref="D27:N27"/>
    <mergeCell ref="D28:N28"/>
    <mergeCell ref="D29:N29"/>
    <mergeCell ref="D30:N30"/>
    <mergeCell ref="G21:Y21"/>
    <mergeCell ref="R19:Y19"/>
    <mergeCell ref="N19:Q19"/>
    <mergeCell ref="G19:J19"/>
    <mergeCell ref="A26:C26"/>
    <mergeCell ref="T26:U26"/>
    <mergeCell ref="X26:Y26"/>
    <mergeCell ref="A22:C22"/>
    <mergeCell ref="D22:Y22"/>
    <mergeCell ref="A25:C25"/>
    <mergeCell ref="T25:U25"/>
    <mergeCell ref="X25:Y25"/>
    <mergeCell ref="Q26:S26"/>
    <mergeCell ref="O25:P25"/>
    <mergeCell ref="O26:P26"/>
    <mergeCell ref="V25:W25"/>
    <mergeCell ref="V26:W26"/>
    <mergeCell ref="D25:N25"/>
    <mergeCell ref="D26:N26"/>
    <mergeCell ref="O1:P1"/>
    <mergeCell ref="Q1:R1"/>
    <mergeCell ref="S1:T1"/>
    <mergeCell ref="A1:N1"/>
    <mergeCell ref="W3:Y3"/>
    <mergeCell ref="A11:C11"/>
    <mergeCell ref="D11:Y11"/>
    <mergeCell ref="A7:C7"/>
    <mergeCell ref="D7:Y7"/>
    <mergeCell ref="A8:C10"/>
    <mergeCell ref="A5:C5"/>
    <mergeCell ref="D5:Y5"/>
    <mergeCell ref="A6:C6"/>
    <mergeCell ref="D6:Y6"/>
    <mergeCell ref="R8:Y8"/>
    <mergeCell ref="G8:J8"/>
    <mergeCell ref="N8:Q8"/>
    <mergeCell ref="D8:F8"/>
    <mergeCell ref="K8:M8"/>
    <mergeCell ref="D9:F9"/>
    <mergeCell ref="D10:F10"/>
    <mergeCell ref="G9:Y9"/>
    <mergeCell ref="G10:Y10"/>
    <mergeCell ref="D31:N31"/>
    <mergeCell ref="D32:N32"/>
    <mergeCell ref="D33:N33"/>
    <mergeCell ref="K12:Y12"/>
    <mergeCell ref="A45:Y48"/>
    <mergeCell ref="X49:Z49"/>
    <mergeCell ref="A4:C4"/>
    <mergeCell ref="D4:Y4"/>
    <mergeCell ref="Q2:R2"/>
    <mergeCell ref="S2:Y2"/>
    <mergeCell ref="A19:C21"/>
    <mergeCell ref="D19:F19"/>
    <mergeCell ref="K19:M19"/>
    <mergeCell ref="A17:C17"/>
    <mergeCell ref="D17:Y17"/>
    <mergeCell ref="A18:C18"/>
    <mergeCell ref="D18:Y18"/>
    <mergeCell ref="A15:C15"/>
    <mergeCell ref="D15:Y15"/>
    <mergeCell ref="A16:C16"/>
    <mergeCell ref="D16:Y16"/>
    <mergeCell ref="D20:F20"/>
    <mergeCell ref="G20:Y20"/>
    <mergeCell ref="D21:F21"/>
  </mergeCells>
  <phoneticPr fontId="4"/>
  <dataValidations count="1">
    <dataValidation type="whole" allowBlank="1" showInputMessage="1" showErrorMessage="1" sqref="T26:U33" xr:uid="{00000000-0002-0000-0000-000000000000}">
      <formula1>1</formula1>
      <formula2>999</formula2>
    </dataValidation>
  </dataValidations>
  <hyperlinks>
    <hyperlink ref="E2" r:id="rId1" display="ご提出はこちらから" xr:uid="{00000000-0004-0000-0000-000000000000}"/>
    <hyperlink ref="E2:I2" r:id="rId2" display="＜ご提出はこちらから＞" xr:uid="{7E5EBE59-7D83-5040-87CE-BBB819836807}"/>
  </hyperlinks>
  <pageMargins left="0.7" right="0.7" top="0.75" bottom="0.75" header="0.3" footer="0.3"/>
  <pageSetup paperSize="9" orientation="portrait" verticalDpi="0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select!$F$3:$F$4</xm:f>
          </x14:formula1>
          <xm:sqref>S1:T1 D12:E12</xm:sqref>
        </x14:dataValidation>
        <x14:dataValidation type="list" allowBlank="1" showInputMessage="1" showErrorMessage="1" xr:uid="{00000000-0002-0000-0000-000003000000}">
          <x14:formula1>
            <xm:f>select!$G$3:$G$14</xm:f>
          </x14:formula1>
          <xm:sqref>V1 G12</xm:sqref>
        </x14:dataValidation>
        <x14:dataValidation type="list" allowBlank="1" showInputMessage="1" showErrorMessage="1" xr:uid="{00000000-0002-0000-0000-000004000000}">
          <x14:formula1>
            <xm:f>select!$H$3:$H$33</xm:f>
          </x14:formula1>
          <xm:sqref>X1 I12</xm:sqref>
        </x14:dataValidation>
        <x14:dataValidation type="list" allowBlank="1" showInputMessage="1" showErrorMessage="1" xr:uid="{63C0656F-586F-42D1-82C2-04E0CC09B8B8}">
          <x14:formula1>
            <xm:f>select!$B$3:$B$10</xm:f>
          </x14:formula1>
          <xm:sqref>D26:N33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9"/>
  <sheetViews>
    <sheetView topLeftCell="C1" zoomScale="85" zoomScaleNormal="85" workbookViewId="0">
      <pane ySplit="1" topLeftCell="A2" activePane="bottomLeft" state="frozen"/>
      <selection pane="bottomLeft" activeCell="E2" sqref="E2:I2"/>
      <selection activeCell="E2" sqref="E2:I2"/>
    </sheetView>
  </sheetViews>
  <sheetFormatPr defaultColWidth="8.625" defaultRowHeight="14.1"/>
  <cols>
    <col min="1" max="1" width="31.375" style="2" customWidth="1"/>
    <col min="2" max="2" width="7.625" style="2" customWidth="1"/>
    <col min="3" max="10" width="12.625" style="2" customWidth="1"/>
    <col min="11" max="11" width="40.625" style="2" customWidth="1"/>
    <col min="12" max="16" width="12.625" style="2" customWidth="1"/>
    <col min="17" max="17" width="30.375" style="3" customWidth="1"/>
    <col min="18" max="18" width="19" style="2" customWidth="1"/>
    <col min="19" max="16384" width="8.625" style="2"/>
  </cols>
  <sheetData>
    <row r="1" spans="1:19" s="1" customFormat="1" ht="15">
      <c r="A1" s="12" t="s">
        <v>39</v>
      </c>
      <c r="B1" s="12" t="s">
        <v>40</v>
      </c>
      <c r="C1" s="12" t="s">
        <v>41</v>
      </c>
      <c r="D1" s="12" t="s">
        <v>42</v>
      </c>
      <c r="E1" s="12" t="s">
        <v>43</v>
      </c>
      <c r="F1" s="12" t="s">
        <v>44</v>
      </c>
      <c r="G1" s="12" t="s">
        <v>16</v>
      </c>
      <c r="H1" s="12" t="s">
        <v>45</v>
      </c>
      <c r="I1" s="12" t="s">
        <v>46</v>
      </c>
      <c r="J1" s="12" t="s">
        <v>47</v>
      </c>
      <c r="K1" s="12" t="s">
        <v>48</v>
      </c>
      <c r="L1" s="13" t="s">
        <v>49</v>
      </c>
      <c r="M1" s="12" t="s">
        <v>50</v>
      </c>
      <c r="N1" s="12" t="s">
        <v>51</v>
      </c>
      <c r="O1" s="12" t="s">
        <v>52</v>
      </c>
      <c r="P1" s="12" t="s">
        <v>53</v>
      </c>
      <c r="Q1" s="14" t="s">
        <v>54</v>
      </c>
      <c r="R1" s="14" t="s">
        <v>55</v>
      </c>
      <c r="S1" s="12" t="s">
        <v>56</v>
      </c>
    </row>
    <row r="2" spans="1:19" ht="15">
      <c r="A2" s="8">
        <f>注文フォーム!S2</f>
        <v>0</v>
      </c>
      <c r="B2" s="8">
        <v>1</v>
      </c>
      <c r="C2" s="8" t="str">
        <f>注文フォーム!G19</f>
        <v/>
      </c>
      <c r="D2" s="8" t="str">
        <f>注文フォーム!N19</f>
        <v/>
      </c>
      <c r="E2" s="8" t="str">
        <f>注文フォーム!G20</f>
        <v/>
      </c>
      <c r="F2" s="8" t="str">
        <f>注文フォーム!G21</f>
        <v/>
      </c>
      <c r="G2" s="8" t="str">
        <f>注文フォーム!D22</f>
        <v/>
      </c>
      <c r="H2" s="8" t="str">
        <f>注文フォーム!D16</f>
        <v/>
      </c>
      <c r="I2" s="8" t="str">
        <f>注文フォーム!D18</f>
        <v/>
      </c>
      <c r="J2" s="9" t="str">
        <f>注文フォーム!Q26</f>
        <v/>
      </c>
      <c r="K2" s="9">
        <f>注文フォーム!D26</f>
        <v>0</v>
      </c>
      <c r="L2" s="10" t="str">
        <f>IF(注文フォーム!T26&lt;&gt;"",注文フォーム!T26+IF(注文フォーム!V26&lt;&gt;"",注文フォーム!V26,0),"")</f>
        <v/>
      </c>
      <c r="M2" s="9" t="s">
        <v>57</v>
      </c>
      <c r="N2" s="9" t="s">
        <v>58</v>
      </c>
      <c r="O2" s="9" t="s">
        <v>59</v>
      </c>
      <c r="P2" s="9" t="s">
        <v>60</v>
      </c>
      <c r="Q2" s="11">
        <f>注文フォーム!D40</f>
        <v>0</v>
      </c>
      <c r="R2" s="11" t="str">
        <f>CONCATENATE(注文フォーム!D12,注文フォーム!G12,注文フォーム!I12)</f>
        <v/>
      </c>
      <c r="S2" s="10"/>
    </row>
    <row r="3" spans="1:19">
      <c r="A3" s="8" t="str">
        <f>IF(注文フォーム!D27&lt;&gt;"",A2,"")</f>
        <v/>
      </c>
      <c r="B3" s="8" t="str">
        <f>IF(注文フォーム!D27&lt;&gt;"",2,"")</f>
        <v/>
      </c>
      <c r="C3" s="8" t="str">
        <f>IF(注文フォーム!D27&lt;&gt;"",C2,"")</f>
        <v/>
      </c>
      <c r="D3" s="8" t="str">
        <f>IF(注文フォーム!D27&lt;&gt;"",D2,"")</f>
        <v/>
      </c>
      <c r="E3" s="8" t="str">
        <f>IF(注文フォーム!D27&lt;&gt;"",E2,"")</f>
        <v/>
      </c>
      <c r="F3" s="8" t="str">
        <f>IF(注文フォーム!D27&lt;&gt;"",F2,"")</f>
        <v/>
      </c>
      <c r="G3" s="8" t="str">
        <f>IF(注文フォーム!D27&lt;&gt;"",G2,"")</f>
        <v/>
      </c>
      <c r="H3" s="8" t="str">
        <f>IF(注文フォーム!D27&lt;&gt;"",H2,"")</f>
        <v/>
      </c>
      <c r="I3" s="8" t="str">
        <f>IF(注文フォーム!D27&lt;&gt;"",I2,"")</f>
        <v/>
      </c>
      <c r="J3" s="9" t="str">
        <f>IF(注文フォーム!Q27&lt;&gt;"",注文フォーム!Q27,"")</f>
        <v/>
      </c>
      <c r="K3" s="9" t="str">
        <f>IF(注文フォーム!D27&lt;&gt;"",注文フォーム!D27,"")</f>
        <v/>
      </c>
      <c r="L3" s="10" t="str">
        <f>IF(注文フォーム!T27&lt;&gt;"",注文フォーム!T27+IF(注文フォーム!V27&lt;&gt;"",注文フォーム!V27,0),"")</f>
        <v/>
      </c>
      <c r="M3" s="9" t="str">
        <f>IF(注文フォーム!T27&lt;&gt;"",M2,"")</f>
        <v/>
      </c>
      <c r="N3" s="9" t="str">
        <f>IF(注文フォーム!D27&lt;&gt;"",N2,"")</f>
        <v/>
      </c>
      <c r="O3" s="9" t="str">
        <f>IF(注文フォーム!D27&lt;&gt;"",O2,"")</f>
        <v/>
      </c>
      <c r="P3" s="9" t="str">
        <f>IF(注文フォーム!D27&lt;&gt;"",P2,"")</f>
        <v/>
      </c>
      <c r="Q3" s="11"/>
      <c r="R3" s="9" t="str">
        <f>IF(注文フォーム!F27&lt;&gt;"",R2,"")</f>
        <v/>
      </c>
      <c r="S3" s="9"/>
    </row>
    <row r="4" spans="1:19">
      <c r="A4" s="8" t="str">
        <f>IF(注文フォーム!D28&lt;&gt;"",A3,"")</f>
        <v/>
      </c>
      <c r="B4" s="8" t="str">
        <f>IF(注文フォーム!D28&lt;&gt;"",3,"")</f>
        <v/>
      </c>
      <c r="C4" s="8" t="str">
        <f>IF(注文フォーム!D28&lt;&gt;"",C3,"")</f>
        <v/>
      </c>
      <c r="D4" s="8" t="str">
        <f>IF(注文フォーム!D28&lt;&gt;"",D3,"")</f>
        <v/>
      </c>
      <c r="E4" s="8" t="str">
        <f>IF(注文フォーム!D28&lt;&gt;"",E3,"")</f>
        <v/>
      </c>
      <c r="F4" s="8" t="str">
        <f>IF(注文フォーム!D28&lt;&gt;"",F3,"")</f>
        <v/>
      </c>
      <c r="G4" s="8" t="str">
        <f>IF(注文フォーム!D28&lt;&gt;"",G3,"")</f>
        <v/>
      </c>
      <c r="H4" s="8" t="str">
        <f>IF(注文フォーム!D28&lt;&gt;"",H3,"")</f>
        <v/>
      </c>
      <c r="I4" s="8" t="str">
        <f>IF(注文フォーム!D28&lt;&gt;"",I3,"")</f>
        <v/>
      </c>
      <c r="J4" s="9" t="str">
        <f>IF(注文フォーム!Q28&lt;&gt;"",注文フォーム!Q28,"")</f>
        <v/>
      </c>
      <c r="K4" s="9" t="str">
        <f>IF(注文フォーム!D28&lt;&gt;"",注文フォーム!D28,"")</f>
        <v/>
      </c>
      <c r="L4" s="10" t="str">
        <f>IF(注文フォーム!T28&lt;&gt;"",注文フォーム!T28+IF(注文フォーム!V28&lt;&gt;"",注文フォーム!V28,0),"")</f>
        <v/>
      </c>
      <c r="M4" s="9" t="str">
        <f>IF(注文フォーム!T28&lt;&gt;"",M3,"")</f>
        <v/>
      </c>
      <c r="N4" s="9" t="str">
        <f>IF(注文フォーム!D28&lt;&gt;"",N3,"")</f>
        <v/>
      </c>
      <c r="O4" s="9" t="str">
        <f>IF(注文フォーム!D28&lt;&gt;"",O3,"")</f>
        <v/>
      </c>
      <c r="P4" s="9" t="str">
        <f>IF(注文フォーム!D28&lt;&gt;"",P3,"")</f>
        <v/>
      </c>
      <c r="Q4" s="11"/>
      <c r="R4" s="9" t="str">
        <f>IF(注文フォーム!F28&lt;&gt;"",R3,"")</f>
        <v/>
      </c>
      <c r="S4" s="9"/>
    </row>
    <row r="5" spans="1:19">
      <c r="A5" s="8" t="str">
        <f>IF(注文フォーム!D29&lt;&gt;"",A4,"")</f>
        <v/>
      </c>
      <c r="B5" s="8" t="str">
        <f>IF(注文フォーム!D29&lt;&gt;"",4,"")</f>
        <v/>
      </c>
      <c r="C5" s="8" t="str">
        <f>IF(注文フォーム!D29&lt;&gt;"",C4,"")</f>
        <v/>
      </c>
      <c r="D5" s="8" t="str">
        <f>IF(注文フォーム!D29&lt;&gt;"",D4,"")</f>
        <v/>
      </c>
      <c r="E5" s="8" t="str">
        <f>IF(注文フォーム!D29&lt;&gt;"",E4,"")</f>
        <v/>
      </c>
      <c r="F5" s="8" t="str">
        <f>IF(注文フォーム!D29&lt;&gt;"",F4,"")</f>
        <v/>
      </c>
      <c r="G5" s="8" t="str">
        <f>IF(注文フォーム!D29&lt;&gt;"",G4,"")</f>
        <v/>
      </c>
      <c r="H5" s="8" t="str">
        <f>IF(注文フォーム!D29&lt;&gt;"",H4,"")</f>
        <v/>
      </c>
      <c r="I5" s="8" t="str">
        <f>IF(注文フォーム!D29&lt;&gt;"",I4,"")</f>
        <v/>
      </c>
      <c r="J5" s="9" t="str">
        <f>IF(注文フォーム!Q29&lt;&gt;"",注文フォーム!Q29,"")</f>
        <v/>
      </c>
      <c r="K5" s="9" t="str">
        <f>IF(注文フォーム!D29&lt;&gt;"",注文フォーム!D29,"")</f>
        <v/>
      </c>
      <c r="L5" s="10" t="str">
        <f>IF(注文フォーム!T29&lt;&gt;"",注文フォーム!T29+IF(注文フォーム!V29&lt;&gt;"",注文フォーム!V29,0),"")</f>
        <v/>
      </c>
      <c r="M5" s="9" t="str">
        <f>IF(注文フォーム!T29&lt;&gt;"",M4,"")</f>
        <v/>
      </c>
      <c r="N5" s="9" t="str">
        <f>IF(注文フォーム!D29&lt;&gt;"",N4,"")</f>
        <v/>
      </c>
      <c r="O5" s="9" t="str">
        <f>IF(注文フォーム!D29&lt;&gt;"",O4,"")</f>
        <v/>
      </c>
      <c r="P5" s="9" t="str">
        <f>IF(注文フォーム!D29&lt;&gt;"",P4,"")</f>
        <v/>
      </c>
      <c r="Q5" s="11"/>
      <c r="R5" s="9" t="str">
        <f>IF(注文フォーム!F29&lt;&gt;"",R4,"")</f>
        <v/>
      </c>
      <c r="S5" s="9"/>
    </row>
    <row r="6" spans="1:19">
      <c r="A6" s="8" t="str">
        <f>IF(注文フォーム!D30&lt;&gt;"",A5,"")</f>
        <v/>
      </c>
      <c r="B6" s="8" t="str">
        <f>IF(注文フォーム!D30&lt;&gt;"",5,"")</f>
        <v/>
      </c>
      <c r="C6" s="8" t="str">
        <f>IF(注文フォーム!D30&lt;&gt;"",C5,"")</f>
        <v/>
      </c>
      <c r="D6" s="8" t="str">
        <f>IF(注文フォーム!D30&lt;&gt;"",D5,"")</f>
        <v/>
      </c>
      <c r="E6" s="8" t="str">
        <f>IF(注文フォーム!D30&lt;&gt;"",E5,"")</f>
        <v/>
      </c>
      <c r="F6" s="8" t="str">
        <f>IF(注文フォーム!D30&lt;&gt;"",F5,"")</f>
        <v/>
      </c>
      <c r="G6" s="8" t="str">
        <f>IF(注文フォーム!D30&lt;&gt;"",G5,"")</f>
        <v/>
      </c>
      <c r="H6" s="8" t="str">
        <f>IF(注文フォーム!D30&lt;&gt;"",H5,"")</f>
        <v/>
      </c>
      <c r="I6" s="8" t="str">
        <f>IF(注文フォーム!D30&lt;&gt;"",I5,"")</f>
        <v/>
      </c>
      <c r="J6" s="9" t="str">
        <f>IF(注文フォーム!Q30&lt;&gt;"",注文フォーム!Q30,"")</f>
        <v/>
      </c>
      <c r="K6" s="9" t="str">
        <f>IF(注文フォーム!D30&lt;&gt;"",注文フォーム!D30,"")</f>
        <v/>
      </c>
      <c r="L6" s="10" t="str">
        <f>IF(注文フォーム!T30&lt;&gt;"",注文フォーム!T30+IF(注文フォーム!V30&lt;&gt;"",注文フォーム!V30,0),"")</f>
        <v/>
      </c>
      <c r="M6" s="9" t="str">
        <f>IF(注文フォーム!T30&lt;&gt;"",M5,"")</f>
        <v/>
      </c>
      <c r="N6" s="9" t="str">
        <f>IF(注文フォーム!D30&lt;&gt;"",N5,"")</f>
        <v/>
      </c>
      <c r="O6" s="9" t="str">
        <f>IF(注文フォーム!D30&lt;&gt;"",O5,"")</f>
        <v/>
      </c>
      <c r="P6" s="9" t="str">
        <f>IF(注文フォーム!D30&lt;&gt;"",P5,"")</f>
        <v/>
      </c>
      <c r="Q6" s="11"/>
      <c r="R6" s="9" t="str">
        <f>IF(注文フォーム!F30&lt;&gt;"",R5,"")</f>
        <v/>
      </c>
      <c r="S6" s="9"/>
    </row>
    <row r="7" spans="1:19">
      <c r="A7" s="8" t="str">
        <f>IF(注文フォーム!D31&lt;&gt;"",A6,"")</f>
        <v/>
      </c>
      <c r="B7" s="8" t="str">
        <f>IF(注文フォーム!D31&lt;&gt;"",6,"")</f>
        <v/>
      </c>
      <c r="C7" s="8" t="str">
        <f>IF(注文フォーム!D31&lt;&gt;"",C6,"")</f>
        <v/>
      </c>
      <c r="D7" s="8" t="str">
        <f>IF(注文フォーム!D31&lt;&gt;"",D6,"")</f>
        <v/>
      </c>
      <c r="E7" s="8" t="str">
        <f>IF(注文フォーム!D31&lt;&gt;"",E6,"")</f>
        <v/>
      </c>
      <c r="F7" s="8" t="str">
        <f>IF(注文フォーム!D31&lt;&gt;"",F6,"")</f>
        <v/>
      </c>
      <c r="G7" s="8" t="str">
        <f>IF(注文フォーム!D31&lt;&gt;"",G6,"")</f>
        <v/>
      </c>
      <c r="H7" s="8" t="str">
        <f>IF(注文フォーム!D31&lt;&gt;"",H6,"")</f>
        <v/>
      </c>
      <c r="I7" s="8" t="str">
        <f>IF(注文フォーム!D31&lt;&gt;"",I6,"")</f>
        <v/>
      </c>
      <c r="J7" s="9" t="str">
        <f>IF(注文フォーム!Q31&lt;&gt;"",注文フォーム!Q31,"")</f>
        <v/>
      </c>
      <c r="K7" s="9" t="str">
        <f>IF(注文フォーム!D31&lt;&gt;"",注文フォーム!D31,"")</f>
        <v/>
      </c>
      <c r="L7" s="10" t="str">
        <f>IF(注文フォーム!T31&lt;&gt;"",注文フォーム!T31+IF(注文フォーム!V31&lt;&gt;"",注文フォーム!V31,0),"")</f>
        <v/>
      </c>
      <c r="M7" s="9" t="str">
        <f>IF(注文フォーム!T31&lt;&gt;"",M6,"")</f>
        <v/>
      </c>
      <c r="N7" s="9" t="str">
        <f>IF(注文フォーム!D31&lt;&gt;"",N6,"")</f>
        <v/>
      </c>
      <c r="O7" s="9" t="str">
        <f>IF(注文フォーム!D31&lt;&gt;"",O6,"")</f>
        <v/>
      </c>
      <c r="P7" s="9" t="str">
        <f>IF(注文フォーム!D31&lt;&gt;"",P6,"")</f>
        <v/>
      </c>
      <c r="Q7" s="11"/>
      <c r="R7" s="9" t="str">
        <f>IF(注文フォーム!F31&lt;&gt;"",R6,"")</f>
        <v/>
      </c>
      <c r="S7" s="9"/>
    </row>
    <row r="8" spans="1:19">
      <c r="A8" s="8" t="str">
        <f>IF(注文フォーム!D32&lt;&gt;"",A7,"")</f>
        <v/>
      </c>
      <c r="B8" s="8" t="str">
        <f>IF(注文フォーム!D32&lt;&gt;"",7,"")</f>
        <v/>
      </c>
      <c r="C8" s="8" t="str">
        <f>IF(注文フォーム!D32&lt;&gt;"",C7,"")</f>
        <v/>
      </c>
      <c r="D8" s="8" t="str">
        <f>IF(注文フォーム!D32&lt;&gt;"",D7,"")</f>
        <v/>
      </c>
      <c r="E8" s="8" t="str">
        <f>IF(注文フォーム!D32&lt;&gt;"",E7,"")</f>
        <v/>
      </c>
      <c r="F8" s="8" t="str">
        <f>IF(注文フォーム!D32&lt;&gt;"",F7,"")</f>
        <v/>
      </c>
      <c r="G8" s="8" t="str">
        <f>IF(注文フォーム!D32&lt;&gt;"",G7,"")</f>
        <v/>
      </c>
      <c r="H8" s="8" t="str">
        <f>IF(注文フォーム!D32&lt;&gt;"",H7,"")</f>
        <v/>
      </c>
      <c r="I8" s="8" t="str">
        <f>IF(注文フォーム!D32&lt;&gt;"",I7,"")</f>
        <v/>
      </c>
      <c r="J8" s="9" t="str">
        <f>IF(注文フォーム!Q32&lt;&gt;"",注文フォーム!Q32,"")</f>
        <v/>
      </c>
      <c r="K8" s="9" t="str">
        <f>IF(注文フォーム!D32&lt;&gt;"",注文フォーム!D32,"")</f>
        <v/>
      </c>
      <c r="L8" s="10" t="str">
        <f>IF(注文フォーム!T32&lt;&gt;"",注文フォーム!T32+IF(注文フォーム!V32&lt;&gt;"",注文フォーム!V32,0),"")</f>
        <v/>
      </c>
      <c r="M8" s="9" t="str">
        <f>IF(注文フォーム!T32&lt;&gt;"",M7,"")</f>
        <v/>
      </c>
      <c r="N8" s="9" t="str">
        <f>IF(注文フォーム!D32&lt;&gt;"",N7,"")</f>
        <v/>
      </c>
      <c r="O8" s="9" t="str">
        <f>IF(注文フォーム!D32&lt;&gt;"",O7,"")</f>
        <v/>
      </c>
      <c r="P8" s="9" t="str">
        <f>IF(注文フォーム!D32&lt;&gt;"",P7,"")</f>
        <v/>
      </c>
      <c r="Q8" s="11"/>
      <c r="R8" s="9" t="str">
        <f>IF(注文フォーム!F32&lt;&gt;"",R7,"")</f>
        <v/>
      </c>
      <c r="S8" s="9"/>
    </row>
    <row r="9" spans="1:19">
      <c r="A9" s="8" t="str">
        <f>IF(注文フォーム!D33&lt;&gt;"",A8,"")</f>
        <v/>
      </c>
      <c r="B9" s="8" t="str">
        <f>IF(注文フォーム!D33&lt;&gt;"",8,"")</f>
        <v/>
      </c>
      <c r="C9" s="8" t="str">
        <f>IF(注文フォーム!D33&lt;&gt;"",C8,"")</f>
        <v/>
      </c>
      <c r="D9" s="8" t="str">
        <f>IF(注文フォーム!D33&lt;&gt;"",D8,"")</f>
        <v/>
      </c>
      <c r="E9" s="8" t="str">
        <f>IF(注文フォーム!D33&lt;&gt;"",E8,"")</f>
        <v/>
      </c>
      <c r="F9" s="8" t="str">
        <f>IF(注文フォーム!D33&lt;&gt;"",F8,"")</f>
        <v/>
      </c>
      <c r="G9" s="8" t="str">
        <f>IF(注文フォーム!D33&lt;&gt;"",G8,"")</f>
        <v/>
      </c>
      <c r="H9" s="8" t="str">
        <f>IF(注文フォーム!D33&lt;&gt;"",H8,"")</f>
        <v/>
      </c>
      <c r="I9" s="8" t="str">
        <f>IF(注文フォーム!D33&lt;&gt;"",I8,"")</f>
        <v/>
      </c>
      <c r="J9" s="9" t="str">
        <f>IF(注文フォーム!Q33&lt;&gt;"",注文フォーム!Q33,"")</f>
        <v/>
      </c>
      <c r="K9" s="9" t="str">
        <f>IF(注文フォーム!D33&lt;&gt;"",注文フォーム!D33,"")</f>
        <v/>
      </c>
      <c r="L9" s="10" t="str">
        <f>IF(注文フォーム!T33&lt;&gt;"",注文フォーム!T33+IF(注文フォーム!V33&lt;&gt;"",注文フォーム!V33,0),"")</f>
        <v/>
      </c>
      <c r="M9" s="9" t="str">
        <f>IF(注文フォーム!T33&lt;&gt;"",M8,"")</f>
        <v/>
      </c>
      <c r="N9" s="9" t="str">
        <f>IF(注文フォーム!D33&lt;&gt;"",N8,"")</f>
        <v/>
      </c>
      <c r="O9" s="9" t="str">
        <f>IF(注文フォーム!D33&lt;&gt;"",O8,"")</f>
        <v/>
      </c>
      <c r="P9" s="9" t="str">
        <f>IF(注文フォーム!D33&lt;&gt;"",P8,"")</f>
        <v/>
      </c>
      <c r="Q9" s="11"/>
      <c r="R9" s="9" t="str">
        <f>IF(注文フォーム!F33&lt;&gt;"",R8,"")</f>
        <v/>
      </c>
      <c r="S9" s="9"/>
    </row>
  </sheetData>
  <sheetProtection algorithmName="SHA-512" hashValue="6ZP6epbnLGKxGbrVHjgXmZiv6telfm2K3B/9I2mogpQXgIhQWgptPRp8zMxMqlvZfaI0mjyq1dOinJy1Pb7F0A==" saltValue="PV3CVeWs5qJGMcb6kQDGrQ==" spinCount="100000" sheet="1" objects="1" scenarios="1"/>
  <phoneticPr fontId="4"/>
  <pageMargins left="0.7" right="0.7" top="0.75" bottom="0.75" header="0.3" footer="0.3"/>
  <ignoredErrors>
    <ignoredError sqref="B3:B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B4AC-A095-4A09-A2D1-CFCB4EF8DA37}">
  <dimension ref="A1:S20"/>
  <sheetViews>
    <sheetView zoomScale="110" zoomScaleNormal="110" workbookViewId="0">
      <pane ySplit="2" topLeftCell="A3" activePane="bottomLeft" state="frozen"/>
      <selection pane="bottomLeft" activeCell="E2" sqref="E2:I2"/>
      <selection activeCell="E2" sqref="E2:I2"/>
    </sheetView>
  </sheetViews>
  <sheetFormatPr defaultColWidth="8.625" defaultRowHeight="14.1"/>
  <cols>
    <col min="1" max="1" width="31.375" style="2" customWidth="1"/>
    <col min="2" max="2" width="7.625" style="2" customWidth="1"/>
    <col min="3" max="10" width="12.625" style="2" customWidth="1"/>
    <col min="11" max="11" width="40.625" style="2" customWidth="1"/>
    <col min="12" max="16" width="12.625" style="2" customWidth="1"/>
    <col min="17" max="17" width="30.375" style="3" customWidth="1"/>
    <col min="18" max="18" width="19" style="2" customWidth="1"/>
    <col min="19" max="16384" width="8.625" style="2"/>
  </cols>
  <sheetData>
    <row r="1" spans="1:19" ht="15">
      <c r="A1" s="44" t="s">
        <v>61</v>
      </c>
    </row>
    <row r="2" spans="1:19" s="1" customFormat="1" ht="15">
      <c r="A2" s="12" t="s">
        <v>39</v>
      </c>
      <c r="B2" s="12" t="s">
        <v>40</v>
      </c>
      <c r="C2" s="12" t="s">
        <v>41</v>
      </c>
      <c r="D2" s="12" t="s">
        <v>42</v>
      </c>
      <c r="E2" s="12" t="s">
        <v>43</v>
      </c>
      <c r="F2" s="12" t="s">
        <v>44</v>
      </c>
      <c r="G2" s="12" t="s">
        <v>16</v>
      </c>
      <c r="H2" s="12" t="s">
        <v>45</v>
      </c>
      <c r="I2" s="12" t="s">
        <v>46</v>
      </c>
      <c r="J2" s="12" t="s">
        <v>47</v>
      </c>
      <c r="K2" s="12" t="s">
        <v>48</v>
      </c>
      <c r="L2" s="13" t="s">
        <v>49</v>
      </c>
      <c r="M2" s="12" t="s">
        <v>50</v>
      </c>
      <c r="N2" s="12" t="s">
        <v>51</v>
      </c>
      <c r="O2" s="12" t="s">
        <v>52</v>
      </c>
      <c r="P2" s="12" t="s">
        <v>53</v>
      </c>
      <c r="Q2" s="14" t="s">
        <v>54</v>
      </c>
      <c r="R2" s="14" t="s">
        <v>55</v>
      </c>
      <c r="S2" s="12" t="s">
        <v>56</v>
      </c>
    </row>
    <row r="3" spans="1:19" ht="15">
      <c r="A3" s="8">
        <f>注文フォーム!S2</f>
        <v>0</v>
      </c>
      <c r="B3" s="8">
        <v>1</v>
      </c>
      <c r="C3" s="8" t="str">
        <f>注文フォーム!G19</f>
        <v/>
      </c>
      <c r="D3" s="8" t="str">
        <f>注文フォーム!N19</f>
        <v/>
      </c>
      <c r="E3" s="8" t="str">
        <f>注文フォーム!G20</f>
        <v/>
      </c>
      <c r="F3" s="8" t="str">
        <f>注文フォーム!G21</f>
        <v/>
      </c>
      <c r="G3" s="8" t="str">
        <f>注文フォーム!D22</f>
        <v/>
      </c>
      <c r="H3" s="8" t="str">
        <f>注文フォーム!D16</f>
        <v/>
      </c>
      <c r="I3" s="8" t="str">
        <f>注文フォーム!D18</f>
        <v/>
      </c>
      <c r="J3" s="9" t="str">
        <f>注文フォーム!Q26</f>
        <v/>
      </c>
      <c r="K3" s="9">
        <f>注文フォーム!D26</f>
        <v>0</v>
      </c>
      <c r="L3" s="10" t="str">
        <f>IF(注文フォーム!T26&lt;&gt;"",注文フォーム!T26,"")</f>
        <v/>
      </c>
      <c r="M3" s="9" t="s">
        <v>57</v>
      </c>
      <c r="N3" s="9" t="s">
        <v>58</v>
      </c>
      <c r="O3" s="9" t="s">
        <v>59</v>
      </c>
      <c r="P3" s="9" t="s">
        <v>60</v>
      </c>
      <c r="Q3" s="11" t="str">
        <f>IF(注文フォーム!D40&lt;&gt;"",注文フォーム!D40,"")</f>
        <v/>
      </c>
      <c r="R3" s="11" t="str">
        <f>CONCATENATE(注文フォーム!D12,注文フォーム!G12,注文フォーム!I12)</f>
        <v/>
      </c>
      <c r="S3" s="10" t="s">
        <v>61</v>
      </c>
    </row>
    <row r="4" spans="1:19" ht="15">
      <c r="A4" s="8" t="str">
        <f>IF(注文フォーム!D27&lt;&gt;"",A3,"")</f>
        <v/>
      </c>
      <c r="B4" s="8" t="str">
        <f>IF(注文フォーム!D27&lt;&gt;"",2,"")</f>
        <v/>
      </c>
      <c r="C4" s="8" t="str">
        <f>IF(注文フォーム!D27&lt;&gt;"",C3,"")</f>
        <v/>
      </c>
      <c r="D4" s="8" t="str">
        <f>IF(注文フォーム!D27&lt;&gt;"",D3,"")</f>
        <v/>
      </c>
      <c r="E4" s="8" t="str">
        <f>IF(注文フォーム!D27&lt;&gt;"",E3,"")</f>
        <v/>
      </c>
      <c r="F4" s="8" t="str">
        <f>IF(注文フォーム!D27&lt;&gt;"",F3,"")</f>
        <v/>
      </c>
      <c r="G4" s="8" t="str">
        <f>IF(注文フォーム!D27&lt;&gt;"",G3,"")</f>
        <v/>
      </c>
      <c r="H4" s="8" t="str">
        <f>IF(注文フォーム!D27&lt;&gt;"",H3,"")</f>
        <v/>
      </c>
      <c r="I4" s="8" t="str">
        <f>IF(注文フォーム!D27&lt;&gt;"",I3,"")</f>
        <v/>
      </c>
      <c r="J4" s="9" t="str">
        <f>IF(注文フォーム!Q27&lt;&gt;"",注文フォーム!Q27,"")</f>
        <v/>
      </c>
      <c r="K4" s="9" t="str">
        <f>IF(注文フォーム!D27&lt;&gt;"",注文フォーム!D27,"")</f>
        <v/>
      </c>
      <c r="L4" s="10" t="str">
        <f>IF(注文フォーム!T27&lt;&gt;"",注文フォーム!T27,"")</f>
        <v/>
      </c>
      <c r="M4" s="9" t="str">
        <f>IF(注文フォーム!T27&lt;&gt;"",M3,"")</f>
        <v/>
      </c>
      <c r="N4" s="9" t="str">
        <f>IF(注文フォーム!D27&lt;&gt;"",N3,"")</f>
        <v/>
      </c>
      <c r="O4" s="9" t="str">
        <f>IF(注文フォーム!D27&lt;&gt;"",O3,"")</f>
        <v/>
      </c>
      <c r="P4" s="9" t="str">
        <f>IF(注文フォーム!D27&lt;&gt;"",P3,"")</f>
        <v/>
      </c>
      <c r="Q4" s="11" t="str">
        <f>IF(注文フォーム!D41&lt;&gt;"",注文フォーム!D41,"")</f>
        <v/>
      </c>
      <c r="R4" s="9" t="str">
        <f>IF(注文フォーム!F27&lt;&gt;"",R3,"")</f>
        <v/>
      </c>
      <c r="S4" s="9" t="str">
        <f>IF(注文フォーム!Q27&lt;&gt;"",$S$3,"")</f>
        <v/>
      </c>
    </row>
    <row r="5" spans="1:19" ht="15">
      <c r="A5" s="8" t="str">
        <f>IF(注文フォーム!D28&lt;&gt;"",A4,"")</f>
        <v/>
      </c>
      <c r="B5" s="8" t="str">
        <f>IF(注文フォーム!D28&lt;&gt;"",3,"")</f>
        <v/>
      </c>
      <c r="C5" s="8" t="str">
        <f>IF(注文フォーム!D28&lt;&gt;"",C3,"")</f>
        <v/>
      </c>
      <c r="D5" s="8" t="str">
        <f>IF(注文フォーム!D28&lt;&gt;"",D3,"")</f>
        <v/>
      </c>
      <c r="E5" s="8" t="str">
        <f>IF(注文フォーム!D28&lt;&gt;"",E3,"")</f>
        <v/>
      </c>
      <c r="F5" s="8" t="str">
        <f>IF(注文フォーム!D28&lt;&gt;"",F3,"")</f>
        <v/>
      </c>
      <c r="G5" s="8" t="str">
        <f>IF(注文フォーム!D28&lt;&gt;"",G3,"")</f>
        <v/>
      </c>
      <c r="H5" s="8" t="str">
        <f>IF(注文フォーム!D28&lt;&gt;"",H3,"")</f>
        <v/>
      </c>
      <c r="I5" s="8" t="str">
        <f>IF(注文フォーム!D28&lt;&gt;"",I3,"")</f>
        <v/>
      </c>
      <c r="J5" s="9" t="str">
        <f>IF(注文フォーム!Q28&lt;&gt;"",注文フォーム!Q28,"")</f>
        <v/>
      </c>
      <c r="K5" s="9" t="str">
        <f>IF(注文フォーム!D28&lt;&gt;"",注文フォーム!D28,"")</f>
        <v/>
      </c>
      <c r="L5" s="10" t="str">
        <f>IF(注文フォーム!T28&lt;&gt;"",注文フォーム!T28,"")</f>
        <v/>
      </c>
      <c r="M5" s="9" t="str">
        <f>IF(注文フォーム!T28&lt;&gt;"",M4,"")</f>
        <v/>
      </c>
      <c r="N5" s="9" t="str">
        <f>IF(注文フォーム!D28&lt;&gt;"",N4,"")</f>
        <v/>
      </c>
      <c r="O5" s="9" t="str">
        <f>IF(注文フォーム!D28&lt;&gt;"",O4,"")</f>
        <v/>
      </c>
      <c r="P5" s="9" t="str">
        <f>IF(注文フォーム!D28&lt;&gt;"",P4,"")</f>
        <v/>
      </c>
      <c r="Q5" s="11" t="str">
        <f>IF(注文フォーム!D42&lt;&gt;"",注文フォーム!D42,"")</f>
        <v/>
      </c>
      <c r="R5" s="9" t="str">
        <f>IF(注文フォーム!F28&lt;&gt;"",R4,"")</f>
        <v/>
      </c>
      <c r="S5" s="9" t="str">
        <f>IF(注文フォーム!Q28&lt;&gt;"",$S$3,"")</f>
        <v/>
      </c>
    </row>
    <row r="6" spans="1:19" ht="15">
      <c r="A6" s="8" t="str">
        <f>IF(注文フォーム!D29&lt;&gt;"",A5,"")</f>
        <v/>
      </c>
      <c r="B6" s="8" t="str">
        <f>IF(注文フォーム!D29&lt;&gt;"",4,"")</f>
        <v/>
      </c>
      <c r="C6" s="8" t="str">
        <f>IF(注文フォーム!D29&lt;&gt;"",C3,"")</f>
        <v/>
      </c>
      <c r="D6" s="8" t="str">
        <f>IF(注文フォーム!D29&lt;&gt;"",D3,"")</f>
        <v/>
      </c>
      <c r="E6" s="8" t="str">
        <f>IF(注文フォーム!D29&lt;&gt;"",E3,"")</f>
        <v/>
      </c>
      <c r="F6" s="8" t="str">
        <f>IF(注文フォーム!D29&lt;&gt;"",F3,"")</f>
        <v/>
      </c>
      <c r="G6" s="8" t="str">
        <f>IF(注文フォーム!D29&lt;&gt;"",G3,"")</f>
        <v/>
      </c>
      <c r="H6" s="8" t="str">
        <f>IF(注文フォーム!D29&lt;&gt;"",H3,"")</f>
        <v/>
      </c>
      <c r="I6" s="8" t="str">
        <f>IF(注文フォーム!D29&lt;&gt;"",I3,"")</f>
        <v/>
      </c>
      <c r="J6" s="9" t="str">
        <f>IF(注文フォーム!Q29&lt;&gt;"",注文フォーム!Q29,"")</f>
        <v/>
      </c>
      <c r="K6" s="9" t="str">
        <f>IF(注文フォーム!D29&lt;&gt;"",注文フォーム!D29,"")</f>
        <v/>
      </c>
      <c r="L6" s="10" t="str">
        <f>IF(注文フォーム!T29&lt;&gt;"",注文フォーム!T29,"")</f>
        <v/>
      </c>
      <c r="M6" s="9" t="str">
        <f>IF(注文フォーム!T29&lt;&gt;"",M5,"")</f>
        <v/>
      </c>
      <c r="N6" s="9" t="str">
        <f>IF(注文フォーム!D29&lt;&gt;"",N5,"")</f>
        <v/>
      </c>
      <c r="O6" s="9" t="str">
        <f>IF(注文フォーム!D29&lt;&gt;"",O5,"")</f>
        <v/>
      </c>
      <c r="P6" s="9" t="str">
        <f>IF(注文フォーム!D29&lt;&gt;"",P5,"")</f>
        <v/>
      </c>
      <c r="Q6" s="11" t="str">
        <f>IF(注文フォーム!D43&lt;&gt;"",注文フォーム!D43,"")</f>
        <v/>
      </c>
      <c r="R6" s="9" t="str">
        <f>IF(注文フォーム!F29&lt;&gt;"",R5,"")</f>
        <v/>
      </c>
      <c r="S6" s="9" t="str">
        <f>IF(注文フォーム!Q29&lt;&gt;"",$S$3,"")</f>
        <v/>
      </c>
    </row>
    <row r="7" spans="1:19" ht="15">
      <c r="A7" s="8" t="str">
        <f>IF(注文フォーム!D30&lt;&gt;"",A6,"")</f>
        <v/>
      </c>
      <c r="B7" s="8" t="str">
        <f>IF(注文フォーム!D30&lt;&gt;"",5,"")</f>
        <v/>
      </c>
      <c r="C7" s="8" t="str">
        <f>IF(注文フォーム!D30&lt;&gt;"",C3,"")</f>
        <v/>
      </c>
      <c r="D7" s="8" t="str">
        <f>IF(注文フォーム!D30&lt;&gt;"",D3,"")</f>
        <v/>
      </c>
      <c r="E7" s="8" t="str">
        <f>IF(注文フォーム!D30&lt;&gt;"",E3,"")</f>
        <v/>
      </c>
      <c r="F7" s="8" t="str">
        <f>IF(注文フォーム!D30&lt;&gt;"",F3,"")</f>
        <v/>
      </c>
      <c r="G7" s="8" t="str">
        <f>IF(注文フォーム!D30&lt;&gt;"",G3,"")</f>
        <v/>
      </c>
      <c r="H7" s="8" t="str">
        <f>IF(注文フォーム!D30&lt;&gt;"",H3,"")</f>
        <v/>
      </c>
      <c r="I7" s="8" t="str">
        <f>IF(注文フォーム!D30&lt;&gt;"",I3,"")</f>
        <v/>
      </c>
      <c r="J7" s="9" t="str">
        <f>IF(注文フォーム!Q30&lt;&gt;"",注文フォーム!Q30,"")</f>
        <v/>
      </c>
      <c r="K7" s="9" t="str">
        <f>IF(注文フォーム!D30&lt;&gt;"",注文フォーム!D30,"")</f>
        <v/>
      </c>
      <c r="L7" s="10" t="str">
        <f>IF(注文フォーム!T30&lt;&gt;"",注文フォーム!T30,"")</f>
        <v/>
      </c>
      <c r="M7" s="9" t="str">
        <f>IF(注文フォーム!T30&lt;&gt;"",M6,"")</f>
        <v/>
      </c>
      <c r="N7" s="9" t="str">
        <f>IF(注文フォーム!D30&lt;&gt;"",N6,"")</f>
        <v/>
      </c>
      <c r="O7" s="9" t="str">
        <f>IF(注文フォーム!D30&lt;&gt;"",O6,"")</f>
        <v/>
      </c>
      <c r="P7" s="9" t="str">
        <f>IF(注文フォーム!D30&lt;&gt;"",P6,"")</f>
        <v/>
      </c>
      <c r="Q7" s="11" t="str">
        <f>IF(注文フォーム!D44&lt;&gt;"",注文フォーム!D44,"")</f>
        <v/>
      </c>
      <c r="R7" s="9" t="str">
        <f>IF(注文フォーム!F30&lt;&gt;"",R6,"")</f>
        <v/>
      </c>
      <c r="S7" s="9" t="str">
        <f>IF(注文フォーム!Q30&lt;&gt;"",$S$3,"")</f>
        <v/>
      </c>
    </row>
    <row r="8" spans="1:19" ht="15">
      <c r="A8" s="8" t="str">
        <f>IF(注文フォーム!D31&lt;&gt;"",A7,"")</f>
        <v/>
      </c>
      <c r="B8" s="8" t="str">
        <f>IF(注文フォーム!D31&lt;&gt;"",6,"")</f>
        <v/>
      </c>
      <c r="C8" s="8" t="str">
        <f>IF(注文フォーム!D31&lt;&gt;"",C3,"")</f>
        <v/>
      </c>
      <c r="D8" s="8" t="str">
        <f>IF(注文フォーム!D31&lt;&gt;"",D3,"")</f>
        <v/>
      </c>
      <c r="E8" s="8" t="str">
        <f>IF(注文フォーム!D31&lt;&gt;"",E3,"")</f>
        <v/>
      </c>
      <c r="F8" s="8" t="str">
        <f>IF(注文フォーム!D31&lt;&gt;"",F3,"")</f>
        <v/>
      </c>
      <c r="G8" s="8" t="str">
        <f>IF(注文フォーム!D31&lt;&gt;"",G3,"")</f>
        <v/>
      </c>
      <c r="H8" s="8" t="str">
        <f>IF(注文フォーム!D31&lt;&gt;"",H3,"")</f>
        <v/>
      </c>
      <c r="I8" s="8" t="str">
        <f>IF(注文フォーム!D31&lt;&gt;"",I3,"")</f>
        <v/>
      </c>
      <c r="J8" s="9" t="str">
        <f>IF(注文フォーム!Q31&lt;&gt;"",注文フォーム!Q31,"")</f>
        <v/>
      </c>
      <c r="K8" s="9" t="str">
        <f>IF(注文フォーム!D31&lt;&gt;"",注文フォーム!D31,"")</f>
        <v/>
      </c>
      <c r="L8" s="10" t="str">
        <f>IF(注文フォーム!T31&lt;&gt;"",注文フォーム!T31,"")</f>
        <v/>
      </c>
      <c r="M8" s="9" t="str">
        <f>IF(注文フォーム!T31&lt;&gt;"",M7,"")</f>
        <v/>
      </c>
      <c r="N8" s="9" t="str">
        <f>IF(注文フォーム!D31&lt;&gt;"",N7,"")</f>
        <v/>
      </c>
      <c r="O8" s="9" t="str">
        <f>IF(注文フォーム!D31&lt;&gt;"",O7,"")</f>
        <v/>
      </c>
      <c r="P8" s="9" t="str">
        <f>IF(注文フォーム!D31&lt;&gt;"",P7,"")</f>
        <v/>
      </c>
      <c r="Q8" s="11" t="str">
        <f>IF(注文フォーム!D45&lt;&gt;"",注文フォーム!D45,"")</f>
        <v/>
      </c>
      <c r="R8" s="9" t="str">
        <f>IF(注文フォーム!F31&lt;&gt;"",R7,"")</f>
        <v/>
      </c>
      <c r="S8" s="9" t="str">
        <f>IF(注文フォーム!Q31&lt;&gt;"",$S$3,"")</f>
        <v/>
      </c>
    </row>
    <row r="9" spans="1:19" ht="15">
      <c r="A9" s="8" t="str">
        <f>IF(注文フォーム!D32&lt;&gt;"",A8,"")</f>
        <v/>
      </c>
      <c r="B9" s="8" t="str">
        <f>IF(注文フォーム!D32&lt;&gt;"",7,"")</f>
        <v/>
      </c>
      <c r="C9" s="8" t="str">
        <f>IF(注文フォーム!D32&lt;&gt;"",C3,"")</f>
        <v/>
      </c>
      <c r="D9" s="8" t="str">
        <f>IF(注文フォーム!D32&lt;&gt;"",D3,"")</f>
        <v/>
      </c>
      <c r="E9" s="8" t="str">
        <f>IF(注文フォーム!D32&lt;&gt;"",E3,"")</f>
        <v/>
      </c>
      <c r="F9" s="8" t="str">
        <f>IF(注文フォーム!D32&lt;&gt;"",F3,"")</f>
        <v/>
      </c>
      <c r="G9" s="8" t="str">
        <f>IF(注文フォーム!D32&lt;&gt;"",G3,"")</f>
        <v/>
      </c>
      <c r="H9" s="8" t="str">
        <f>IF(注文フォーム!D32&lt;&gt;"",H3,"")</f>
        <v/>
      </c>
      <c r="I9" s="8" t="str">
        <f>IF(注文フォーム!D32&lt;&gt;"",I3,"")</f>
        <v/>
      </c>
      <c r="J9" s="9" t="str">
        <f>IF(注文フォーム!Q32&lt;&gt;"",注文フォーム!Q32,"")</f>
        <v/>
      </c>
      <c r="K9" s="9" t="str">
        <f>IF(注文フォーム!D32&lt;&gt;"",注文フォーム!D32,"")</f>
        <v/>
      </c>
      <c r="L9" s="10" t="str">
        <f>IF(注文フォーム!T32&lt;&gt;"",注文フォーム!T32,"")</f>
        <v/>
      </c>
      <c r="M9" s="9" t="str">
        <f>IF(注文フォーム!T32&lt;&gt;"",M8,"")</f>
        <v/>
      </c>
      <c r="N9" s="9" t="str">
        <f>IF(注文フォーム!D32&lt;&gt;"",N8,"")</f>
        <v/>
      </c>
      <c r="O9" s="9" t="str">
        <f>IF(注文フォーム!D32&lt;&gt;"",O8,"")</f>
        <v/>
      </c>
      <c r="P9" s="9" t="str">
        <f>IF(注文フォーム!D32&lt;&gt;"",P8,"")</f>
        <v/>
      </c>
      <c r="Q9" s="11" t="str">
        <f>IF(注文フォーム!D46&lt;&gt;"",注文フォーム!D46,"")</f>
        <v/>
      </c>
      <c r="R9" s="9" t="str">
        <f>IF(注文フォーム!F32&lt;&gt;"",R8,"")</f>
        <v/>
      </c>
      <c r="S9" s="9" t="str">
        <f>IF(注文フォーム!Q32&lt;&gt;"",$S$3,"")</f>
        <v/>
      </c>
    </row>
    <row r="10" spans="1:19" ht="15">
      <c r="A10" s="8" t="str">
        <f>IF(注文フォーム!D33&lt;&gt;"",A9,"")</f>
        <v/>
      </c>
      <c r="B10" s="8" t="str">
        <f>IF(注文フォーム!D33&lt;&gt;"",8,"")</f>
        <v/>
      </c>
      <c r="C10" s="8" t="str">
        <f>IF(注文フォーム!D33&lt;&gt;"",C3,"")</f>
        <v/>
      </c>
      <c r="D10" s="8" t="str">
        <f>IF(注文フォーム!D33&lt;&gt;"",D3,"")</f>
        <v/>
      </c>
      <c r="E10" s="8" t="str">
        <f>IF(注文フォーム!D33&lt;&gt;"",E3,"")</f>
        <v/>
      </c>
      <c r="F10" s="8" t="str">
        <f>IF(注文フォーム!D33&lt;&gt;"",F3,"")</f>
        <v/>
      </c>
      <c r="G10" s="8" t="str">
        <f>IF(注文フォーム!D33&lt;&gt;"",G3,"")</f>
        <v/>
      </c>
      <c r="H10" s="8" t="str">
        <f>IF(注文フォーム!D33&lt;&gt;"",H3,"")</f>
        <v/>
      </c>
      <c r="I10" s="8" t="str">
        <f>IF(注文フォーム!D33&lt;&gt;"",I3,"")</f>
        <v/>
      </c>
      <c r="J10" s="9" t="str">
        <f>IF(注文フォーム!Q33&lt;&gt;"",注文フォーム!Q33,"")</f>
        <v/>
      </c>
      <c r="K10" s="9" t="str">
        <f>IF(注文フォーム!D33&lt;&gt;"",注文フォーム!D33,"")</f>
        <v/>
      </c>
      <c r="L10" s="10" t="str">
        <f>IF(注文フォーム!T33&lt;&gt;"",注文フォーム!T33,"")</f>
        <v/>
      </c>
      <c r="M10" s="9" t="str">
        <f>IF(注文フォーム!T33&lt;&gt;"",M9,"")</f>
        <v/>
      </c>
      <c r="N10" s="9" t="str">
        <f>IF(注文フォーム!D33&lt;&gt;"",N9,"")</f>
        <v/>
      </c>
      <c r="O10" s="9" t="str">
        <f>IF(注文フォーム!D33&lt;&gt;"",O9,"")</f>
        <v/>
      </c>
      <c r="P10" s="9" t="str">
        <f>IF(注文フォーム!D33&lt;&gt;"",P9,"")</f>
        <v/>
      </c>
      <c r="Q10" s="11" t="str">
        <f>IF(注文フォーム!D47&lt;&gt;"",注文フォーム!D47,"")</f>
        <v/>
      </c>
      <c r="R10" s="9" t="str">
        <f>IF(注文フォーム!F33&lt;&gt;"",R9,"")</f>
        <v/>
      </c>
      <c r="S10" s="9" t="str">
        <f>IF(注文フォーム!Q33&lt;&gt;"",$S$3,"")</f>
        <v/>
      </c>
    </row>
    <row r="11" spans="1:19" ht="15">
      <c r="A11" s="44" t="s">
        <v>62</v>
      </c>
    </row>
    <row r="12" spans="1:19" ht="15">
      <c r="A12" s="12" t="s">
        <v>39</v>
      </c>
      <c r="B12" s="12" t="s">
        <v>40</v>
      </c>
      <c r="C12" s="12" t="s">
        <v>41</v>
      </c>
      <c r="D12" s="12" t="s">
        <v>42</v>
      </c>
      <c r="E12" s="12" t="s">
        <v>43</v>
      </c>
      <c r="F12" s="12" t="s">
        <v>44</v>
      </c>
      <c r="G12" s="12" t="s">
        <v>16</v>
      </c>
      <c r="H12" s="12" t="s">
        <v>45</v>
      </c>
      <c r="I12" s="12" t="s">
        <v>46</v>
      </c>
      <c r="J12" s="12" t="s">
        <v>47</v>
      </c>
      <c r="K12" s="12" t="s">
        <v>48</v>
      </c>
      <c r="L12" s="13" t="s">
        <v>49</v>
      </c>
      <c r="M12" s="12" t="s">
        <v>50</v>
      </c>
      <c r="N12" s="12" t="s">
        <v>51</v>
      </c>
      <c r="O12" s="12" t="s">
        <v>52</v>
      </c>
      <c r="P12" s="12" t="s">
        <v>53</v>
      </c>
      <c r="Q12" s="14" t="s">
        <v>54</v>
      </c>
      <c r="R12" s="14" t="s">
        <v>55</v>
      </c>
      <c r="S12" s="12" t="s">
        <v>56</v>
      </c>
    </row>
    <row r="13" spans="1:19">
      <c r="A13" s="8" t="str">
        <f>IF(注文フォーム!$V26&lt;&gt;"",A$3,"")</f>
        <v/>
      </c>
      <c r="B13" s="8" t="str">
        <f>IF(注文フォーム!$V26&lt;&gt;"",B3,"")</f>
        <v/>
      </c>
      <c r="C13" s="8" t="str">
        <f>IF(注文フォーム!$V26&lt;&gt;"",C$3,"")</f>
        <v/>
      </c>
      <c r="D13" s="8" t="str">
        <f>IF(注文フォーム!$V26&lt;&gt;"",D$3,"")</f>
        <v/>
      </c>
      <c r="E13" s="8" t="str">
        <f>IF(注文フォーム!$V26&lt;&gt;"",E$3,"")</f>
        <v/>
      </c>
      <c r="F13" s="8" t="str">
        <f>IF(注文フォーム!$V26&lt;&gt;"",F$3,"")</f>
        <v/>
      </c>
      <c r="G13" s="8" t="str">
        <f>IF(注文フォーム!$V26&lt;&gt;"",G$3,"")</f>
        <v/>
      </c>
      <c r="H13" s="8" t="str">
        <f>IF(注文フォーム!$V26&lt;&gt;"",H$3,"")</f>
        <v/>
      </c>
      <c r="I13" s="8" t="str">
        <f>IF(注文フォーム!$V26&lt;&gt;"",I$3,"")</f>
        <v/>
      </c>
      <c r="J13" s="8" t="str">
        <f>IF(注文フォーム!$V26&lt;&gt;"",J3,"")</f>
        <v/>
      </c>
      <c r="K13" s="8" t="str">
        <f>IF(注文フォーム!$V26&lt;&gt;"",K3,"")</f>
        <v/>
      </c>
      <c r="L13" s="10" t="str">
        <f>IF(注文フォーム!$V26&lt;&gt;"",注文フォーム!$V26,"")</f>
        <v/>
      </c>
      <c r="M13" s="8" t="str">
        <f>IF(注文フォーム!$V26&lt;&gt;"",M$3,"")</f>
        <v/>
      </c>
      <c r="N13" s="8" t="str">
        <f>IF(注文フォーム!$V26&lt;&gt;"",N$3,"")</f>
        <v/>
      </c>
      <c r="O13" s="8" t="str">
        <f>IF(注文フォーム!$V26&lt;&gt;"",O$3,"")</f>
        <v/>
      </c>
      <c r="P13" s="8" t="str">
        <f>IF(注文フォーム!$V26&lt;&gt;"",P$3,"")</f>
        <v/>
      </c>
      <c r="Q13" s="8" t="str">
        <f>IF(注文フォーム!$V26&lt;&gt;"",Q$3,"")</f>
        <v/>
      </c>
      <c r="R13" s="8" t="str">
        <f>IF(注文フォーム!$V26&lt;&gt;"",R$3,"")</f>
        <v/>
      </c>
      <c r="S13" s="10" t="str">
        <f>IF(注文フォーム!$V26&lt;&gt;"","献本","")</f>
        <v/>
      </c>
    </row>
    <row r="14" spans="1:19">
      <c r="A14" s="8" t="str">
        <f>IF(注文フォーム!$V27&lt;&gt;"",A$3,"")</f>
        <v/>
      </c>
      <c r="B14" s="8" t="str">
        <f>IF(注文フォーム!$V27&lt;&gt;"",B4,"")</f>
        <v/>
      </c>
      <c r="C14" s="8" t="str">
        <f>IF(注文フォーム!$V27&lt;&gt;"",C$3,"")</f>
        <v/>
      </c>
      <c r="D14" s="8" t="str">
        <f>IF(注文フォーム!$V27&lt;&gt;"",D$3,"")</f>
        <v/>
      </c>
      <c r="E14" s="8" t="str">
        <f>IF(注文フォーム!$V27&lt;&gt;"",E$3,"")</f>
        <v/>
      </c>
      <c r="F14" s="8" t="str">
        <f>IF(注文フォーム!$V27&lt;&gt;"",F$3,"")</f>
        <v/>
      </c>
      <c r="G14" s="8" t="str">
        <f>IF(注文フォーム!$V27&lt;&gt;"",G$3,"")</f>
        <v/>
      </c>
      <c r="H14" s="8" t="str">
        <f>IF(注文フォーム!$V27&lt;&gt;"",H$3,"")</f>
        <v/>
      </c>
      <c r="I14" s="8" t="str">
        <f>IF(注文フォーム!$V27&lt;&gt;"",I$3,"")</f>
        <v/>
      </c>
      <c r="J14" s="8" t="str">
        <f>IF(注文フォーム!$V27&lt;&gt;"",J4,"")</f>
        <v/>
      </c>
      <c r="K14" s="8" t="str">
        <f>IF(注文フォーム!$V27&lt;&gt;"",K4,"")</f>
        <v/>
      </c>
      <c r="L14" s="10" t="str">
        <f>IF(注文フォーム!$V27&lt;&gt;"",注文フォーム!$V27,"")</f>
        <v/>
      </c>
      <c r="M14" s="8" t="str">
        <f>IF(注文フォーム!$V27&lt;&gt;"",M$3,"")</f>
        <v/>
      </c>
      <c r="N14" s="8" t="str">
        <f>IF(注文フォーム!$V27&lt;&gt;"",N$3,"")</f>
        <v/>
      </c>
      <c r="O14" s="8" t="str">
        <f>IF(注文フォーム!$V27&lt;&gt;"",O$3,"")</f>
        <v/>
      </c>
      <c r="P14" s="8" t="str">
        <f>IF(注文フォーム!$V27&lt;&gt;"",P$3,"")</f>
        <v/>
      </c>
      <c r="Q14" s="8" t="str">
        <f>IF(注文フォーム!$V27&lt;&gt;"",Q$3,"")</f>
        <v/>
      </c>
      <c r="R14" s="8" t="str">
        <f>IF(注文フォーム!$V27&lt;&gt;"",R$3,"")</f>
        <v/>
      </c>
      <c r="S14" s="10" t="str">
        <f>IF(注文フォーム!$V27&lt;&gt;"",$S$13,"")</f>
        <v/>
      </c>
    </row>
    <row r="15" spans="1:19">
      <c r="A15" s="8" t="str">
        <f>IF(注文フォーム!$V28&lt;&gt;"",A$3,"")</f>
        <v/>
      </c>
      <c r="B15" s="8" t="str">
        <f>IF(注文フォーム!$V28&lt;&gt;"",B5,"")</f>
        <v/>
      </c>
      <c r="C15" s="8" t="str">
        <f>IF(注文フォーム!$V28&lt;&gt;"",C$3,"")</f>
        <v/>
      </c>
      <c r="D15" s="8" t="str">
        <f>IF(注文フォーム!$V28&lt;&gt;"",D$3,"")</f>
        <v/>
      </c>
      <c r="E15" s="8" t="str">
        <f>IF(注文フォーム!$V28&lt;&gt;"",E$3,"")</f>
        <v/>
      </c>
      <c r="F15" s="8" t="str">
        <f>IF(注文フォーム!$V28&lt;&gt;"",F$3,"")</f>
        <v/>
      </c>
      <c r="G15" s="8" t="str">
        <f>IF(注文フォーム!$V28&lt;&gt;"",G$3,"")</f>
        <v/>
      </c>
      <c r="H15" s="8" t="str">
        <f>IF(注文フォーム!$V28&lt;&gt;"",H$3,"")</f>
        <v/>
      </c>
      <c r="I15" s="8" t="str">
        <f>IF(注文フォーム!$V28&lt;&gt;"",I$3,"")</f>
        <v/>
      </c>
      <c r="J15" s="8" t="str">
        <f>IF(注文フォーム!$V28&lt;&gt;"",J5,"")</f>
        <v/>
      </c>
      <c r="K15" s="8" t="str">
        <f>IF(注文フォーム!$V28&lt;&gt;"",K5,"")</f>
        <v/>
      </c>
      <c r="L15" s="10" t="str">
        <f>IF(注文フォーム!$V28&lt;&gt;"",注文フォーム!$V28,"")</f>
        <v/>
      </c>
      <c r="M15" s="8" t="str">
        <f>IF(注文フォーム!$V28&lt;&gt;"",M$3,"")</f>
        <v/>
      </c>
      <c r="N15" s="8" t="str">
        <f>IF(注文フォーム!$V28&lt;&gt;"",N$3,"")</f>
        <v/>
      </c>
      <c r="O15" s="8" t="str">
        <f>IF(注文フォーム!$V28&lt;&gt;"",O$3,"")</f>
        <v/>
      </c>
      <c r="P15" s="8" t="str">
        <f>IF(注文フォーム!$V28&lt;&gt;"",P$3,"")</f>
        <v/>
      </c>
      <c r="Q15" s="8" t="str">
        <f>IF(注文フォーム!$V28&lt;&gt;"",Q$3,"")</f>
        <v/>
      </c>
      <c r="R15" s="8" t="str">
        <f>IF(注文フォーム!$V28&lt;&gt;"",R$3,"")</f>
        <v/>
      </c>
      <c r="S15" s="10" t="str">
        <f>IF(注文フォーム!$V28&lt;&gt;"",$S$13,"")</f>
        <v/>
      </c>
    </row>
    <row r="16" spans="1:19">
      <c r="A16" s="8" t="str">
        <f>IF(注文フォーム!$V29&lt;&gt;"",A$3,"")</f>
        <v/>
      </c>
      <c r="B16" s="8" t="str">
        <f>IF(注文フォーム!$V29&lt;&gt;"",B6,"")</f>
        <v/>
      </c>
      <c r="C16" s="8" t="str">
        <f>IF(注文フォーム!$V29&lt;&gt;"",C$3,"")</f>
        <v/>
      </c>
      <c r="D16" s="8" t="str">
        <f>IF(注文フォーム!$V29&lt;&gt;"",D$3,"")</f>
        <v/>
      </c>
      <c r="E16" s="8" t="str">
        <f>IF(注文フォーム!$V29&lt;&gt;"",E$3,"")</f>
        <v/>
      </c>
      <c r="F16" s="8" t="str">
        <f>IF(注文フォーム!$V29&lt;&gt;"",F$3,"")</f>
        <v/>
      </c>
      <c r="G16" s="8" t="str">
        <f>IF(注文フォーム!$V29&lt;&gt;"",G$3,"")</f>
        <v/>
      </c>
      <c r="H16" s="8" t="str">
        <f>IF(注文フォーム!$V29&lt;&gt;"",H$3,"")</f>
        <v/>
      </c>
      <c r="I16" s="8" t="str">
        <f>IF(注文フォーム!$V29&lt;&gt;"",I$3,"")</f>
        <v/>
      </c>
      <c r="J16" s="8" t="str">
        <f>IF(注文フォーム!$V29&lt;&gt;"",J6,"")</f>
        <v/>
      </c>
      <c r="K16" s="8" t="str">
        <f>IF(注文フォーム!$V29&lt;&gt;"",K6,"")</f>
        <v/>
      </c>
      <c r="L16" s="10" t="str">
        <f>IF(注文フォーム!$V29&lt;&gt;"",注文フォーム!$V29,"")</f>
        <v/>
      </c>
      <c r="M16" s="8" t="str">
        <f>IF(注文フォーム!$V29&lt;&gt;"",M$3,"")</f>
        <v/>
      </c>
      <c r="N16" s="8" t="str">
        <f>IF(注文フォーム!$V29&lt;&gt;"",N$3,"")</f>
        <v/>
      </c>
      <c r="O16" s="8" t="str">
        <f>IF(注文フォーム!$V29&lt;&gt;"",O$3,"")</f>
        <v/>
      </c>
      <c r="P16" s="8" t="str">
        <f>IF(注文フォーム!$V29&lt;&gt;"",P$3,"")</f>
        <v/>
      </c>
      <c r="Q16" s="8" t="str">
        <f>IF(注文フォーム!$V29&lt;&gt;"",Q$3,"")</f>
        <v/>
      </c>
      <c r="R16" s="8" t="str">
        <f>IF(注文フォーム!$V29&lt;&gt;"",R$3,"")</f>
        <v/>
      </c>
      <c r="S16" s="10" t="str">
        <f>IF(注文フォーム!$V29&lt;&gt;"",$S$13,"")</f>
        <v/>
      </c>
    </row>
    <row r="17" spans="1:19">
      <c r="A17" s="8" t="str">
        <f>IF(注文フォーム!$V30&lt;&gt;"",A$3,"")</f>
        <v/>
      </c>
      <c r="B17" s="8" t="str">
        <f>IF(注文フォーム!$V30&lt;&gt;"",B7,"")</f>
        <v/>
      </c>
      <c r="C17" s="8" t="str">
        <f>IF(注文フォーム!$V30&lt;&gt;"",C$3,"")</f>
        <v/>
      </c>
      <c r="D17" s="8" t="str">
        <f>IF(注文フォーム!$V30&lt;&gt;"",D$3,"")</f>
        <v/>
      </c>
      <c r="E17" s="8" t="str">
        <f>IF(注文フォーム!$V30&lt;&gt;"",E$3,"")</f>
        <v/>
      </c>
      <c r="F17" s="8" t="str">
        <f>IF(注文フォーム!$V30&lt;&gt;"",F$3,"")</f>
        <v/>
      </c>
      <c r="G17" s="8" t="str">
        <f>IF(注文フォーム!$V30&lt;&gt;"",G$3,"")</f>
        <v/>
      </c>
      <c r="H17" s="8" t="str">
        <f>IF(注文フォーム!$V30&lt;&gt;"",H$3,"")</f>
        <v/>
      </c>
      <c r="I17" s="8" t="str">
        <f>IF(注文フォーム!$V30&lt;&gt;"",I$3,"")</f>
        <v/>
      </c>
      <c r="J17" s="8" t="str">
        <f>IF(注文フォーム!$V30&lt;&gt;"",J7,"")</f>
        <v/>
      </c>
      <c r="K17" s="8" t="str">
        <f>IF(注文フォーム!$V30&lt;&gt;"",K7,"")</f>
        <v/>
      </c>
      <c r="L17" s="10" t="str">
        <f>IF(注文フォーム!$V30&lt;&gt;"",注文フォーム!$V30,"")</f>
        <v/>
      </c>
      <c r="M17" s="8" t="str">
        <f>IF(注文フォーム!$V30&lt;&gt;"",M$3,"")</f>
        <v/>
      </c>
      <c r="N17" s="8" t="str">
        <f>IF(注文フォーム!$V30&lt;&gt;"",N$3,"")</f>
        <v/>
      </c>
      <c r="O17" s="8" t="str">
        <f>IF(注文フォーム!$V30&lt;&gt;"",O$3,"")</f>
        <v/>
      </c>
      <c r="P17" s="8" t="str">
        <f>IF(注文フォーム!$V30&lt;&gt;"",P$3,"")</f>
        <v/>
      </c>
      <c r="Q17" s="8" t="str">
        <f>IF(注文フォーム!$V30&lt;&gt;"",Q$3,"")</f>
        <v/>
      </c>
      <c r="R17" s="8" t="str">
        <f>IF(注文フォーム!$V30&lt;&gt;"",R$3,"")</f>
        <v/>
      </c>
      <c r="S17" s="10" t="str">
        <f>IF(注文フォーム!$V30&lt;&gt;"",$S$13,"")</f>
        <v/>
      </c>
    </row>
    <row r="18" spans="1:19">
      <c r="A18" s="8" t="str">
        <f>IF(注文フォーム!$V31&lt;&gt;"",A$3,"")</f>
        <v/>
      </c>
      <c r="B18" s="8" t="str">
        <f>IF(注文フォーム!$V31&lt;&gt;"",B8,"")</f>
        <v/>
      </c>
      <c r="C18" s="8" t="str">
        <f>IF(注文フォーム!$V31&lt;&gt;"",C$3,"")</f>
        <v/>
      </c>
      <c r="D18" s="8" t="str">
        <f>IF(注文フォーム!$V31&lt;&gt;"",D$3,"")</f>
        <v/>
      </c>
      <c r="E18" s="8" t="str">
        <f>IF(注文フォーム!$V31&lt;&gt;"",E$3,"")</f>
        <v/>
      </c>
      <c r="F18" s="8" t="str">
        <f>IF(注文フォーム!$V31&lt;&gt;"",F$3,"")</f>
        <v/>
      </c>
      <c r="G18" s="8" t="str">
        <f>IF(注文フォーム!$V31&lt;&gt;"",G$3,"")</f>
        <v/>
      </c>
      <c r="H18" s="8" t="str">
        <f>IF(注文フォーム!$V31&lt;&gt;"",H$3,"")</f>
        <v/>
      </c>
      <c r="I18" s="8" t="str">
        <f>IF(注文フォーム!$V31&lt;&gt;"",I$3,"")</f>
        <v/>
      </c>
      <c r="J18" s="8" t="str">
        <f>IF(注文フォーム!$V31&lt;&gt;"",J8,"")</f>
        <v/>
      </c>
      <c r="K18" s="8" t="str">
        <f>IF(注文フォーム!$V31&lt;&gt;"",K8,"")</f>
        <v/>
      </c>
      <c r="L18" s="10" t="str">
        <f>IF(注文フォーム!$V31&lt;&gt;"",注文フォーム!$V31,"")</f>
        <v/>
      </c>
      <c r="M18" s="8" t="str">
        <f>IF(注文フォーム!$V31&lt;&gt;"",M$3,"")</f>
        <v/>
      </c>
      <c r="N18" s="8" t="str">
        <f>IF(注文フォーム!$V31&lt;&gt;"",N$3,"")</f>
        <v/>
      </c>
      <c r="O18" s="8" t="str">
        <f>IF(注文フォーム!$V31&lt;&gt;"",O$3,"")</f>
        <v/>
      </c>
      <c r="P18" s="8" t="str">
        <f>IF(注文フォーム!$V31&lt;&gt;"",P$3,"")</f>
        <v/>
      </c>
      <c r="Q18" s="8" t="str">
        <f>IF(注文フォーム!$V31&lt;&gt;"",Q$3,"")</f>
        <v/>
      </c>
      <c r="R18" s="8" t="str">
        <f>IF(注文フォーム!$V31&lt;&gt;"",R$3,"")</f>
        <v/>
      </c>
      <c r="S18" s="10" t="str">
        <f>IF(注文フォーム!$V31&lt;&gt;"",$S$13,"")</f>
        <v/>
      </c>
    </row>
    <row r="19" spans="1:19">
      <c r="A19" s="8" t="str">
        <f>IF(注文フォーム!$V32&lt;&gt;"",A$3,"")</f>
        <v/>
      </c>
      <c r="B19" s="8" t="str">
        <f>IF(注文フォーム!$V32&lt;&gt;"",B9,"")</f>
        <v/>
      </c>
      <c r="C19" s="8" t="str">
        <f>IF(注文フォーム!$V32&lt;&gt;"",C$3,"")</f>
        <v/>
      </c>
      <c r="D19" s="8" t="str">
        <f>IF(注文フォーム!$V32&lt;&gt;"",D$3,"")</f>
        <v/>
      </c>
      <c r="E19" s="8" t="str">
        <f>IF(注文フォーム!$V32&lt;&gt;"",E$3,"")</f>
        <v/>
      </c>
      <c r="F19" s="8" t="str">
        <f>IF(注文フォーム!$V32&lt;&gt;"",F$3,"")</f>
        <v/>
      </c>
      <c r="G19" s="8" t="str">
        <f>IF(注文フォーム!$V32&lt;&gt;"",G$3,"")</f>
        <v/>
      </c>
      <c r="H19" s="8" t="str">
        <f>IF(注文フォーム!$V32&lt;&gt;"",H$3,"")</f>
        <v/>
      </c>
      <c r="I19" s="8" t="str">
        <f>IF(注文フォーム!$V32&lt;&gt;"",I$3,"")</f>
        <v/>
      </c>
      <c r="J19" s="8" t="str">
        <f>IF(注文フォーム!$V32&lt;&gt;"",J9,"")</f>
        <v/>
      </c>
      <c r="K19" s="8" t="str">
        <f>IF(注文フォーム!$V32&lt;&gt;"",K9,"")</f>
        <v/>
      </c>
      <c r="L19" s="10" t="str">
        <f>IF(注文フォーム!$V32&lt;&gt;"",注文フォーム!$V32,"")</f>
        <v/>
      </c>
      <c r="M19" s="8" t="str">
        <f>IF(注文フォーム!$V32&lt;&gt;"",M$3,"")</f>
        <v/>
      </c>
      <c r="N19" s="8" t="str">
        <f>IF(注文フォーム!$V32&lt;&gt;"",N$3,"")</f>
        <v/>
      </c>
      <c r="O19" s="8" t="str">
        <f>IF(注文フォーム!$V32&lt;&gt;"",O$3,"")</f>
        <v/>
      </c>
      <c r="P19" s="8" t="str">
        <f>IF(注文フォーム!$V32&lt;&gt;"",P$3,"")</f>
        <v/>
      </c>
      <c r="Q19" s="8" t="str">
        <f>IF(注文フォーム!$V32&lt;&gt;"",Q$3,"")</f>
        <v/>
      </c>
      <c r="R19" s="8" t="str">
        <f>IF(注文フォーム!$V32&lt;&gt;"",R$3,"")</f>
        <v/>
      </c>
      <c r="S19" s="10" t="str">
        <f>IF(注文フォーム!$V32&lt;&gt;"",$S$13,"")</f>
        <v/>
      </c>
    </row>
    <row r="20" spans="1:19">
      <c r="A20" s="8" t="str">
        <f>IF(注文フォーム!$V33&lt;&gt;"",A$3,"")</f>
        <v/>
      </c>
      <c r="B20" s="8" t="str">
        <f>IF(注文フォーム!$V33&lt;&gt;"",B10,"")</f>
        <v/>
      </c>
      <c r="C20" s="8" t="str">
        <f>IF(注文フォーム!$V33&lt;&gt;"",C$3,"")</f>
        <v/>
      </c>
      <c r="D20" s="8" t="str">
        <f>IF(注文フォーム!$V33&lt;&gt;"",D$3,"")</f>
        <v/>
      </c>
      <c r="E20" s="8" t="str">
        <f>IF(注文フォーム!$V33&lt;&gt;"",E$3,"")</f>
        <v/>
      </c>
      <c r="F20" s="8" t="str">
        <f>IF(注文フォーム!$V33&lt;&gt;"",F$3,"")</f>
        <v/>
      </c>
      <c r="G20" s="8" t="str">
        <f>IF(注文フォーム!$V33&lt;&gt;"",G$3,"")</f>
        <v/>
      </c>
      <c r="H20" s="8" t="str">
        <f>IF(注文フォーム!$V33&lt;&gt;"",H$3,"")</f>
        <v/>
      </c>
      <c r="I20" s="8" t="str">
        <f>IF(注文フォーム!$V33&lt;&gt;"",I$3,"")</f>
        <v/>
      </c>
      <c r="J20" s="8" t="str">
        <f>IF(注文フォーム!$V33&lt;&gt;"",J10,"")</f>
        <v/>
      </c>
      <c r="K20" s="8" t="str">
        <f>IF(注文フォーム!$V33&lt;&gt;"",K10,"")</f>
        <v/>
      </c>
      <c r="L20" s="10" t="str">
        <f>IF(注文フォーム!$V33&lt;&gt;"",注文フォーム!$V33,"")</f>
        <v/>
      </c>
      <c r="M20" s="8" t="str">
        <f>IF(注文フォーム!$V33&lt;&gt;"",M$3,"")</f>
        <v/>
      </c>
      <c r="N20" s="8" t="str">
        <f>IF(注文フォーム!$V33&lt;&gt;"",N$3,"")</f>
        <v/>
      </c>
      <c r="O20" s="8" t="str">
        <f>IF(注文フォーム!$V33&lt;&gt;"",O$3,"")</f>
        <v/>
      </c>
      <c r="P20" s="8" t="str">
        <f>IF(注文フォーム!$V33&lt;&gt;"",P$3,"")</f>
        <v/>
      </c>
      <c r="Q20" s="8" t="str">
        <f>IF(注文フォーム!$V33&lt;&gt;"",Q$3,"")</f>
        <v/>
      </c>
      <c r="R20" s="8" t="str">
        <f>IF(注文フォーム!$V33&lt;&gt;"",R$3,"")</f>
        <v/>
      </c>
      <c r="S20" s="10" t="str">
        <f>IF(注文フォーム!$V33&lt;&gt;"",$S$13,"")</f>
        <v/>
      </c>
    </row>
  </sheetData>
  <sheetProtection algorithmName="SHA-512" hashValue="AAHVmRvaCJ5xSjREx9xa0kaq/v9KYulSpB61SdjgeM6RUxMpZiJAyevjW9omGleMNFBxl35Lq0L9V2Q83+N18A==" saltValue="r2X4drq39LVbqOJeofn+ow==" spinCount="100000" sheet="1" objects="1" scenarios="1"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I33"/>
  <sheetViews>
    <sheetView workbookViewId="0">
      <selection activeCell="B11" sqref="B11"/>
    </sheetView>
  </sheetViews>
  <sheetFormatPr defaultColWidth="11" defaultRowHeight="15"/>
  <cols>
    <col min="1" max="1" width="11" style="4"/>
    <col min="2" max="2" width="36.625" style="4" bestFit="1" customWidth="1"/>
    <col min="3" max="3" width="12.875" style="4" bestFit="1" customWidth="1"/>
    <col min="4" max="16384" width="11" style="4"/>
  </cols>
  <sheetData>
    <row r="2" spans="1:9">
      <c r="A2" s="4" t="s">
        <v>63</v>
      </c>
      <c r="B2" s="4" t="s">
        <v>22</v>
      </c>
      <c r="C2" s="4" t="s">
        <v>24</v>
      </c>
      <c r="D2" s="4" t="s">
        <v>64</v>
      </c>
      <c r="F2" s="4" t="s">
        <v>2</v>
      </c>
      <c r="G2" s="4" t="s">
        <v>3</v>
      </c>
      <c r="H2" s="4" t="s">
        <v>4</v>
      </c>
    </row>
    <row r="3" spans="1:9">
      <c r="A3" s="4" t="s">
        <v>65</v>
      </c>
      <c r="B3" s="4" t="s">
        <v>66</v>
      </c>
      <c r="C3" s="4">
        <v>3200005021</v>
      </c>
      <c r="D3" s="4">
        <v>1430</v>
      </c>
      <c r="F3" s="4">
        <v>2024</v>
      </c>
      <c r="G3" s="5" t="s">
        <v>67</v>
      </c>
      <c r="H3" s="5" t="s">
        <v>67</v>
      </c>
      <c r="I3" s="43"/>
    </row>
    <row r="4" spans="1:9">
      <c r="A4" s="4" t="s">
        <v>68</v>
      </c>
      <c r="B4" s="4" t="s">
        <v>69</v>
      </c>
      <c r="C4" s="4">
        <v>3200005020</v>
      </c>
      <c r="D4" s="4">
        <v>1430</v>
      </c>
      <c r="F4" s="4">
        <v>2025</v>
      </c>
      <c r="G4" s="5" t="s">
        <v>70</v>
      </c>
      <c r="H4" s="5" t="s">
        <v>70</v>
      </c>
    </row>
    <row r="5" spans="1:9">
      <c r="B5" s="4" t="s">
        <v>71</v>
      </c>
      <c r="C5" s="4">
        <v>3200005004</v>
      </c>
      <c r="D5" s="4">
        <v>1430</v>
      </c>
      <c r="G5" s="5" t="s">
        <v>72</v>
      </c>
      <c r="H5" s="5" t="s">
        <v>72</v>
      </c>
    </row>
    <row r="6" spans="1:9">
      <c r="B6" s="4" t="s">
        <v>73</v>
      </c>
      <c r="C6" s="4">
        <v>3200005014</v>
      </c>
      <c r="D6" s="4">
        <v>1430</v>
      </c>
      <c r="G6" s="5" t="s">
        <v>74</v>
      </c>
      <c r="H6" s="5" t="s">
        <v>74</v>
      </c>
    </row>
    <row r="7" spans="1:9">
      <c r="B7" s="4" t="s">
        <v>75</v>
      </c>
      <c r="C7" s="4">
        <v>9091203353</v>
      </c>
      <c r="D7" s="4">
        <v>1540</v>
      </c>
      <c r="G7" s="5" t="s">
        <v>76</v>
      </c>
      <c r="H7" s="5" t="s">
        <v>76</v>
      </c>
    </row>
    <row r="8" spans="1:9">
      <c r="B8" s="4" t="s">
        <v>77</v>
      </c>
      <c r="C8" s="4">
        <v>9091203354</v>
      </c>
      <c r="D8" s="4">
        <v>0</v>
      </c>
      <c r="G8" s="5" t="s">
        <v>78</v>
      </c>
      <c r="H8" s="5" t="s">
        <v>78</v>
      </c>
    </row>
    <row r="9" spans="1:9">
      <c r="B9" s="4" t="s">
        <v>79</v>
      </c>
      <c r="C9" s="4">
        <v>9091203355</v>
      </c>
      <c r="D9" s="4">
        <v>1540</v>
      </c>
      <c r="G9" s="5" t="s">
        <v>80</v>
      </c>
      <c r="H9" s="5" t="s">
        <v>80</v>
      </c>
    </row>
    <row r="10" spans="1:9">
      <c r="B10" s="4" t="s">
        <v>81</v>
      </c>
      <c r="C10" s="4">
        <v>9091203356</v>
      </c>
      <c r="D10" s="4">
        <v>0</v>
      </c>
      <c r="G10" s="5" t="s">
        <v>82</v>
      </c>
      <c r="H10" s="5" t="s">
        <v>82</v>
      </c>
    </row>
    <row r="11" spans="1:9">
      <c r="G11" s="5" t="s">
        <v>83</v>
      </c>
      <c r="H11" s="5" t="s">
        <v>83</v>
      </c>
    </row>
    <row r="12" spans="1:9">
      <c r="G12" s="5" t="s">
        <v>84</v>
      </c>
      <c r="H12" s="5" t="s">
        <v>84</v>
      </c>
    </row>
    <row r="13" spans="1:9">
      <c r="G13" s="5" t="s">
        <v>85</v>
      </c>
      <c r="H13" s="5" t="s">
        <v>85</v>
      </c>
    </row>
    <row r="14" spans="1:9">
      <c r="G14" s="5" t="s">
        <v>86</v>
      </c>
      <c r="H14" s="5" t="s">
        <v>86</v>
      </c>
    </row>
    <row r="15" spans="1:9">
      <c r="H15" s="5" t="s">
        <v>87</v>
      </c>
    </row>
    <row r="16" spans="1:9">
      <c r="H16" s="5" t="s">
        <v>88</v>
      </c>
    </row>
    <row r="17" spans="8:8">
      <c r="H17" s="5" t="s">
        <v>89</v>
      </c>
    </row>
    <row r="18" spans="8:8">
      <c r="H18" s="5" t="s">
        <v>90</v>
      </c>
    </row>
    <row r="19" spans="8:8">
      <c r="H19" s="5" t="s">
        <v>91</v>
      </c>
    </row>
    <row r="20" spans="8:8">
      <c r="H20" s="5" t="s">
        <v>92</v>
      </c>
    </row>
    <row r="21" spans="8:8">
      <c r="H21" s="5" t="s">
        <v>93</v>
      </c>
    </row>
    <row r="22" spans="8:8">
      <c r="H22" s="5" t="s">
        <v>94</v>
      </c>
    </row>
    <row r="23" spans="8:8">
      <c r="H23" s="5" t="s">
        <v>95</v>
      </c>
    </row>
    <row r="24" spans="8:8">
      <c r="H24" s="5" t="s">
        <v>96</v>
      </c>
    </row>
    <row r="25" spans="8:8">
      <c r="H25" s="5" t="s">
        <v>97</v>
      </c>
    </row>
    <row r="26" spans="8:8">
      <c r="H26" s="5" t="s">
        <v>98</v>
      </c>
    </row>
    <row r="27" spans="8:8">
      <c r="H27" s="5" t="s">
        <v>99</v>
      </c>
    </row>
    <row r="28" spans="8:8">
      <c r="H28" s="5" t="s">
        <v>100</v>
      </c>
    </row>
    <row r="29" spans="8:8">
      <c r="H29" s="5" t="s">
        <v>101</v>
      </c>
    </row>
    <row r="30" spans="8:8">
      <c r="H30" s="5" t="s">
        <v>102</v>
      </c>
    </row>
    <row r="31" spans="8:8">
      <c r="H31" s="5" t="s">
        <v>103</v>
      </c>
    </row>
    <row r="32" spans="8:8">
      <c r="H32" s="5" t="s">
        <v>104</v>
      </c>
    </row>
    <row r="33" spans="8:8">
      <c r="H33" s="5" t="s">
        <v>105</v>
      </c>
    </row>
  </sheetData>
  <sheetProtection algorithmName="SHA-512" hashValue="2jj0wfYY6eYHYQqgXMiETShima3Qvq/o/UYincqa0groBjRqnAjq09Ku72qul57/sEKb8CX8teC+QQCz2d7wRw==" saltValue="7czMeQjDUdfDOAEG4yCGVQ==" spinCount="100000" sheet="1" objects="1" scenarios="1"/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1054B357938943B29D4F54D46C96B7" ma:contentTypeVersion="16" ma:contentTypeDescription="新しいドキュメントを作成します。" ma:contentTypeScope="" ma:versionID="4f5c1d8a371b80cafc09c4eab5331666">
  <xsd:schema xmlns:xsd="http://www.w3.org/2001/XMLSchema" xmlns:xs="http://www.w3.org/2001/XMLSchema" xmlns:p="http://schemas.microsoft.com/office/2006/metadata/properties" xmlns:ns2="9724ef0f-4f00-42e6-81df-92c01ff2dab4" xmlns:ns3="625dfaac-b549-457b-afd2-e50f67a80fc6" targetNamespace="http://schemas.microsoft.com/office/2006/metadata/properties" ma:root="true" ma:fieldsID="3650319fa56a3430dc0bbb037017dbe8" ns2:_="" ns3:_="">
    <xsd:import namespace="9724ef0f-4f00-42e6-81df-92c01ff2dab4"/>
    <xsd:import namespace="625dfaac-b549-457b-afd2-e50f67a80f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4ef0f-4f00-42e6-81df-92c01ff2d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d0165db3-c193-4cb8-a602-95728c684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faac-b549-457b-afd2-e50f67a80f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24ade80-9d47-4f28-8381-7c59707612ee}" ma:internalName="TaxCatchAll" ma:showField="CatchAllData" ma:web="625dfaac-b549-457b-afd2-e50f67a80f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5dfaac-b549-457b-afd2-e50f67a80fc6" xsi:nil="true"/>
    <lcf76f155ced4ddcb4097134ff3c332f xmlns="9724ef0f-4f00-42e6-81df-92c01ff2dab4">
      <Terms xmlns="http://schemas.microsoft.com/office/infopath/2007/PartnerControls"/>
    </lcf76f155ced4ddcb4097134ff3c332f>
    <_Flow_SignoffStatus xmlns="9724ef0f-4f00-42e6-81df-92c01ff2dab4" xsi:nil="true"/>
  </documentManagement>
</p:properties>
</file>

<file path=customXml/itemProps1.xml><?xml version="1.0" encoding="utf-8"?>
<ds:datastoreItem xmlns:ds="http://schemas.openxmlformats.org/officeDocument/2006/customXml" ds:itemID="{FB2EF471-2D45-406D-B6CB-6862D4A26CF1}"/>
</file>

<file path=customXml/itemProps2.xml><?xml version="1.0" encoding="utf-8"?>
<ds:datastoreItem xmlns:ds="http://schemas.openxmlformats.org/officeDocument/2006/customXml" ds:itemID="{78B91B48-DE11-4D8E-B0A4-D407AC7D773F}"/>
</file>

<file path=customXml/itemProps3.xml><?xml version="1.0" encoding="utf-8"?>
<ds:datastoreItem xmlns:ds="http://schemas.openxmlformats.org/officeDocument/2006/customXml" ds:itemID="{7539CDE7-D97A-4BE0-AFB6-B3AD74BDF9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/>
  <cp:revision/>
  <dcterms:created xsi:type="dcterms:W3CDTF">2024-01-16T22:51:14Z</dcterms:created>
  <dcterms:modified xsi:type="dcterms:W3CDTF">2024-09-27T02:08:34Z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0x0101000F1054B357938943B29D4F54D46C96B7</vt:lpwstr>
  </property>
  <property fmtid="{D5CDD505-2E9C-101B-9397-08002B2CF9AE}" pid="3" name="MediaServiceImageTags">
    <vt:lpwstr/>
  </property>
</Properties>
</file>